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696" windowHeight="5832" activeTab="0"/>
  </bookViews>
  <sheets>
    <sheet name="rpt" sheetId="1" r:id="rId1"/>
  </sheets>
  <externalReferences>
    <externalReference r:id="rId4"/>
  </externalReferences>
  <definedNames>
    <definedName name="_xlnm.Print_Area" localSheetId="0">'rpt'!$A$1:$M$323</definedName>
  </definedNames>
  <calcPr fullCalcOnLoad="1"/>
</workbook>
</file>

<file path=xl/sharedStrings.xml><?xml version="1.0" encoding="utf-8"?>
<sst xmlns="http://schemas.openxmlformats.org/spreadsheetml/2006/main" count="358" uniqueCount="274">
  <si>
    <t>KUMPULAN FIMA BERHAD</t>
  </si>
  <si>
    <t xml:space="preserve"> </t>
  </si>
  <si>
    <t>(Company No. : 11817 - V)</t>
  </si>
  <si>
    <t>(Incorporated in Malaysia)</t>
  </si>
  <si>
    <t>Quarterly report on consolidated results for the second quarter ended 30 September 2001.</t>
  </si>
  <si>
    <t>Except as disclosed otherwise,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</si>
  <si>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</si>
  <si>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</si>
  <si>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</si>
  <si>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</si>
  <si>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</si>
  <si>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</si>
  <si>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</si>
  <si>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Year </t>
  </si>
  <si>
    <t>Quarter</t>
  </si>
  <si>
    <t>Todate</t>
  </si>
  <si>
    <t>Period</t>
  </si>
  <si>
    <t>30-9-01</t>
  </si>
  <si>
    <t>30-9-00</t>
  </si>
  <si>
    <t>RM'000</t>
  </si>
  <si>
    <t>(a)</t>
  </si>
  <si>
    <t>Revenue</t>
  </si>
  <si>
    <t>(b)</t>
  </si>
  <si>
    <t>Investment income</t>
  </si>
  <si>
    <t>(c)</t>
  </si>
  <si>
    <t>Other income including interest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</si>
  <si>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</si>
  <si>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</si>
  <si>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</si>
  <si>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</si>
  <si>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</si>
  <si>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</si>
  <si>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</si>
  <si>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</si>
  <si>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</si>
  <si>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interests and extraordinary items</t>
  </si>
  <si>
    <t>(f)</t>
  </si>
  <si>
    <t>Share of profit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</si>
  <si>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</si>
  <si>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</si>
  <si>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</si>
  <si>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</si>
  <si>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</si>
  <si>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</si>
  <si>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 interests</t>
  </si>
  <si>
    <t>(ii)</t>
  </si>
  <si>
    <t xml:space="preserve"> Less minority interests</t>
  </si>
  <si>
    <t>(j)</t>
  </si>
  <si>
    <t>Pre- acquisition profit/(loss)</t>
  </si>
  <si>
    <t>(k)</t>
  </si>
  <si>
    <t>Net profit/(loss) from ordinary activities</t>
  </si>
  <si>
    <t>attributable to members of the company.</t>
  </si>
  <si>
    <t>(l)</t>
  </si>
  <si>
    <t>Extraordinary items</t>
  </si>
  <si>
    <t>Less minority interests</t>
  </si>
  <si>
    <t>(iii)</t>
  </si>
  <si>
    <t>Extraordinary items attributable to</t>
  </si>
  <si>
    <t>members of the company.</t>
  </si>
  <si>
    <t>(m)</t>
  </si>
  <si>
    <t>Net profit/(loss) attributable</t>
  </si>
  <si>
    <t>to members of the company.</t>
  </si>
  <si>
    <t>Earnings/(loss) per share based on 2(m) above after</t>
  </si>
  <si>
    <t>deducting provision for preference dividends,</t>
  </si>
  <si>
    <t>if any :-</t>
  </si>
  <si>
    <t>Basic (based on 2001 : 263,160,000</t>
  </si>
  <si>
    <t>(2000 : 263,160,000) ordinary shares) (sen)</t>
  </si>
  <si>
    <t>Fully diluted (based on 2001 : 263,160,000</t>
  </si>
  <si>
    <t xml:space="preserve">                       -</t>
  </si>
  <si>
    <t>CONSOLIDATED BALANCE SHEET</t>
  </si>
  <si>
    <t>As At</t>
  </si>
  <si>
    <t>End Of</t>
  </si>
  <si>
    <t>Preceding</t>
  </si>
  <si>
    <t>Financial</t>
  </si>
  <si>
    <t>Year End</t>
  </si>
  <si>
    <t>30-09-01</t>
  </si>
  <si>
    <t>31-03-01</t>
  </si>
  <si>
    <t>(Audited)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</si>
  <si>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</si>
  <si>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</si>
  <si>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</si>
  <si>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</si>
  <si>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</si>
  <si>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</si>
  <si>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</si>
  <si>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</si>
  <si>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</si>
  <si>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</si>
  <si>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</si>
  <si>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</si>
  <si>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</si>
  <si>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</si>
  <si>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</si>
  <si>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</si>
  <si>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</si>
  <si>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</si>
  <si>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Other debtors</t>
  </si>
  <si>
    <t>Due from related companies</t>
  </si>
  <si>
    <t>Tax recoverable</t>
  </si>
  <si>
    <t>Dividend receivable</t>
  </si>
  <si>
    <t>Cash</t>
  </si>
  <si>
    <t>9.</t>
  </si>
  <si>
    <t>Current Liabilities</t>
  </si>
  <si>
    <t>Trade payables</t>
  </si>
  <si>
    <t>Other payables</t>
  </si>
  <si>
    <t>Short term borrowings</t>
  </si>
  <si>
    <t>Due to related companies</t>
  </si>
  <si>
    <t>Provision for taxation</t>
  </si>
  <si>
    <t>10.</t>
  </si>
  <si>
    <t>Net current assets/(current liabilities)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</si>
  <si>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</si>
  <si>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</si>
  <si>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</si>
  <si>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</si>
  <si>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</si>
  <si>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</si>
  <si>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</si>
  <si>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</si>
  <si>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profit/(losses)</t>
  </si>
  <si>
    <t>Foreign exchange reserve</t>
  </si>
  <si>
    <t>12.</t>
  </si>
  <si>
    <t>Minority interests</t>
  </si>
  <si>
    <t>13.</t>
  </si>
  <si>
    <t>Reserve on consolidation</t>
  </si>
  <si>
    <t>14.</t>
  </si>
  <si>
    <t>Long term borrowings</t>
  </si>
  <si>
    <t>15.</t>
  </si>
  <si>
    <t>Other long term liabilities</t>
  </si>
  <si>
    <t>16.</t>
  </si>
  <si>
    <t>Deferred taxation</t>
  </si>
  <si>
    <t>17.</t>
  </si>
  <si>
    <t xml:space="preserve">Net tangible assets per share </t>
  </si>
  <si>
    <t>sen</t>
  </si>
  <si>
    <t>NOTES :</t>
  </si>
  <si>
    <t>Accounting Policies</t>
  </si>
  <si>
    <t>The quarterly financial statements have been prepared based on accounting policies and methods of computation consistent with those adopted</t>
  </si>
  <si>
    <t>in the 31 March 2001 annual audited accounts and comply with the accounting standards that are applicable for the current financial year.</t>
  </si>
  <si>
    <t xml:space="preserve">Exceptional Item </t>
  </si>
  <si>
    <t>Gain on disposal of a subsidiary</t>
  </si>
  <si>
    <t>Provision for doubtful debt</t>
  </si>
  <si>
    <t>Disposal of a subsidiary</t>
  </si>
  <si>
    <t>During the period, Kumpulan Fima Berhad ("KFB") completed the Sale and Purchase of Shares Agreement with Classic Peace Sdn Bhd</t>
  </si>
  <si>
    <t>for the disposal of 1,800,001 ordinary shares of RM1.00 each representing KFB's entire 85% equity interest in Fima Urusharta Sdn Bhd</t>
  </si>
  <si>
    <t>for a total cash consideration of RM6.00 million.</t>
  </si>
  <si>
    <t>Pursuant to Danaharta Workout Proposal, the Company had agreed to charge certain pieces of land in favour of Danaharta as security</t>
  </si>
  <si>
    <t>agent for the lenders  to collateralise Fima Securities Sdn Bhd ("FSSB")'s Clients and Brokers balances as of 31 December 1998 up to</t>
  </si>
  <si>
    <t xml:space="preserve">RM25.00 million to ensure that  : </t>
  </si>
  <si>
    <t>the adjusted capital position of FSSB and;</t>
  </si>
  <si>
    <t>its Capital Adequacy Requirement Ratio</t>
  </si>
  <si>
    <t>are in compliance with the KLSE Rules.</t>
  </si>
  <si>
    <t>However, the KLSE vide letter dated 13 July 2001 directed FSSB to exclude the said land from the computation of the collateral on the</t>
  </si>
  <si>
    <t>ground that the said land does not meet the conditions to be included in as liquid collateral for purpose of CAR computation pursuant to</t>
  </si>
  <si>
    <t>Rule 9.5.7(6)(b) of the Rules of KLSE. As a result, FSSB provided a net provision for doubtful debt of RM23.11 million on its Clients and</t>
  </si>
  <si>
    <t>Brokers balances during the period.</t>
  </si>
  <si>
    <t>Extraordinary Item</t>
  </si>
  <si>
    <t>There was no extraordinary item for the current period.</t>
  </si>
  <si>
    <t>Taxation</t>
  </si>
  <si>
    <t>The group taxation charge was provisional and did not include deferred taxation and/or any adjustments for under or over provision in respect</t>
  </si>
  <si>
    <t>of prior years.</t>
  </si>
  <si>
    <t>Sale of Unquoted Investments and/or Properties</t>
  </si>
  <si>
    <t>There was no sale of unquoted investments and/or properties for the current period  other than that disclosed in Note 2 (a) above.</t>
  </si>
  <si>
    <t>Purchase or Disposal of Quoted Securities</t>
  </si>
  <si>
    <t>There was no purchase or disposal of quoted securities for the current period.</t>
  </si>
  <si>
    <t>Changes in the Composition of the Group</t>
  </si>
  <si>
    <t>There were no changes in the composition of the Group for the current period except other than that disclosed in Note 2 (a) above.</t>
  </si>
  <si>
    <t>Corporate Proposals</t>
  </si>
  <si>
    <t>On 13 September 2001, FSSB a  wholly owned subsidiary of Kumpulan Fima Berhad  ("KFB") had entered into an agreement to surrender its</t>
  </si>
  <si>
    <t>stockbroking licence in exchange for a new licence allowing M&amp;A Securities Sdn Bhd, a wholly owned subsidiary of Insas Berhad to establish a</t>
  </si>
  <si>
    <t>branch office in Kuala Lumpur for a total cash consideration of RM45.00 million  subject to the approval of the shareholders of KFB and any</t>
  </si>
  <si>
    <t>other relevant authorities.</t>
  </si>
  <si>
    <t>Subsequently, the Parties have signed a Supplemental Agreement dated 30 October 2001 with a view to merge the stockbroking business in</t>
  </si>
  <si>
    <t>line with the Securities Commission's Guidelines.</t>
  </si>
  <si>
    <t>Changes in Share Capital</t>
  </si>
  <si>
    <t>There were no issuances and repayment of debt nor any movement in share capital for the current period.</t>
  </si>
  <si>
    <t xml:space="preserve">Group borrowings and debt securities </t>
  </si>
  <si>
    <t>Secured</t>
  </si>
  <si>
    <t>Non-current</t>
  </si>
  <si>
    <t>Unsecured</t>
  </si>
  <si>
    <t>The secured long term loan of a foreign sub-subsidiary under the company amounting to RM26.89 million (Current : RM2.68 million;</t>
  </si>
  <si>
    <t>Non-current : RM24.21 million) is denominated in US dollar (USD7.08 million).</t>
  </si>
  <si>
    <t xml:space="preserve">Contingent Liabilities </t>
  </si>
  <si>
    <t>The Company provided corporate guarantees in respect of borrowings by subsidiaries amounting to RM32.01 million.</t>
  </si>
  <si>
    <t>A  claim  of RM6.91 million was made by a  client of  Fima Securities Sdn  Bhd (FSSB),  a sub-subsidiary company,  against  FSSB for</t>
  </si>
  <si>
    <t>breach of contract as its client alleged that it had failed to purchase certain shares. FSSB has filed a defence indicating that no contract</t>
  </si>
  <si>
    <t xml:space="preserve">existed  and  the arrangement  is purely  between  third parties.  FSSB's appeal is fixed for mention on 4 March 2002. At  present </t>
  </si>
  <si>
    <t>FSSB’s directors are of  the opinion that  the client’s claim will  be unsuccessful and accordingly no provision has been made in the</t>
  </si>
  <si>
    <t>accounts.</t>
  </si>
  <si>
    <t>Another client of FSSB has also taken legal action to nullify three  purchase contracts amounting  to RM10.6 million.  However,</t>
  </si>
  <si>
    <t>FSSB is counterclaiming  for settlement of  outstanding  margin  transactions of  RM31.46 million from the said client. The claim and</t>
  </si>
  <si>
    <t xml:space="preserve">counterclaim was fixed for hearing on 29 November 2001. FSSB’s directors are of the  opinion that  the claim  will  be dismissed  and  the </t>
  </si>
  <si>
    <t>counterclaim  will  be  successful  as  the  trading losses  arose  from shares transactions that were duly authorised by the said client.</t>
  </si>
  <si>
    <t>Accordingly, no provision has been made in the accounts.</t>
  </si>
  <si>
    <t>A client has taken legal action against FSSB for alleged unauthorised trade of the client's account, seeking for general damages that</t>
  </si>
  <si>
    <t>is to be assessed by the Court. The full trial was fixed on 18 and 19 March 2002. FSSB's directors are of the opinion that FSSB has</t>
  </si>
  <si>
    <t>adequate defence for this claim and that the claim will be dismissed. Accordingly, no provision has been made in the accounts.</t>
  </si>
  <si>
    <t>Off Balance Sheet Financial Instruments</t>
  </si>
  <si>
    <t>There were no off balance sheet financial instruments for the current period.</t>
  </si>
  <si>
    <t>Litigations</t>
  </si>
  <si>
    <t>Other than those disclosed in Note 11  following are the pending material litigations since 31 March 2001:</t>
  </si>
  <si>
    <t>FCB, ("Plaintiff") has served a Writ of Summons against a third party for arrears in rental and other expenses amounting to RM1.70</t>
  </si>
  <si>
    <t xml:space="preserve">million. The defendant has filed their Statement of Defence denying the tenancy contract and counter claimed for over payment of </t>
  </si>
  <si>
    <t>RM2.06 million. The Board of Directors is of the opinion that the counter claim is not substantial and has no merit.</t>
  </si>
  <si>
    <t>The application for Summary Judgement was heard on 14 November 2000 wherein it was requested that separate Summons in</t>
  </si>
  <si>
    <t>Chambers be filed in respect of the application for amendment of the Statement of Claim and the application for Summary Judgement</t>
  </si>
  <si>
    <t>respectively. Order in terms to amend the Statement of Claim was obtained.The defendant filed an Affidavit in Reply on 9 July 2001.</t>
  </si>
  <si>
    <t>However, the Plaintiff's solicitors have raised a preliminary objection to exclude the said affidavit in reply by the defendant due to</t>
  </si>
  <si>
    <t>inordinate delay for filing the same. The matter which was fixed for hearing on 8 November 2001 has been postponed indefinitely. The</t>
  </si>
  <si>
    <t>next hearing date will be advised by the Court.</t>
  </si>
  <si>
    <t>Following the termination of the Tenancy Agreement by Malaysian Airports Holding Berhad on 11 May 2000, FCB as the Principal</t>
  </si>
  <si>
    <t>Tenant has issued a termination notice dated 15 May 2000 to all its respective subtenants at Airtel Complex.</t>
  </si>
  <si>
    <t>Pursuant to the above, on 28 September 2001, FCB was served a Writ of Summons dated 9 August 2001 from a tenant claiming for a</t>
  </si>
  <si>
    <t>compensation sum of RM2.12 million being their renovation costs and general damages. FCB's Board has sought the opinion from the</t>
  </si>
  <si>
    <t>solicitors and is of the opinion that there should be no compensation payable to the tenant as the demised premise was acquired by a</t>
  </si>
  <si>
    <t>relevant authority which was provided in the Tenancy Agreement between FCB and the tenant.</t>
  </si>
  <si>
    <t>FCB's solicitors had filed a Memorandum of Appearance on 4 October 2001 and had served the same on the tenant's solicitors on 5</t>
  </si>
  <si>
    <t>October 2001. Subsequently, A Statement of Defence denying the claim was filed into Court on 23 October 2001 by FCB's solicitors.</t>
  </si>
  <si>
    <t>Segmental Information.</t>
  </si>
  <si>
    <t>Profit (loss)</t>
  </si>
  <si>
    <t>Total Assets</t>
  </si>
  <si>
    <t>Turnover</t>
  </si>
  <si>
    <t>Before Tax</t>
  </si>
  <si>
    <t>Employed</t>
  </si>
  <si>
    <t>Manufacturing</t>
  </si>
  <si>
    <t>Stockbroking</t>
  </si>
  <si>
    <t>Bulking</t>
  </si>
  <si>
    <t>Agrobased</t>
  </si>
  <si>
    <t>Others</t>
  </si>
  <si>
    <t>Group's share of associated</t>
  </si>
  <si>
    <t>companies results</t>
  </si>
  <si>
    <t>Consolidation adjustments</t>
  </si>
  <si>
    <t>Quarter Analysis</t>
  </si>
  <si>
    <t>The Group recorded a loss before tax of RM13.58 million in the current quarter as compared to a profit before tax of RM1.74 million in the</t>
  </si>
  <si>
    <t>previous quarter. This is due to the net effect on the gain on disposal of a subsidiary of RM5.87 million and the provision for doubtful debt of</t>
  </si>
  <si>
    <t>RM23.11 million as mentioned in Note 2 (a) and (b) above.</t>
  </si>
  <si>
    <t>Review of Performance</t>
  </si>
  <si>
    <t>For the current quarter, the Company and the Group recorded a turnover of RM0.33 million and RM45.54 million respectively. This represents</t>
  </si>
  <si>
    <t>an increase of RM0.02 million and RM1.96 million respectively over the results of the last quarter .</t>
  </si>
  <si>
    <t>The Manufacturing Division's turnover increased by 19% as a result of better demand in security printing. However, the overall performance of</t>
  </si>
  <si>
    <t>the Group had only increased by 4% as the Agrobased Division's revenue decreased by 15% due to further devaluation of PNG Kina.</t>
  </si>
  <si>
    <t>Subsequent event</t>
  </si>
  <si>
    <t>Fima Corporation Berhad ("FCB") a sub-subsidiary company, had on 25 October 2001,  issued Circular to Shareholders  in relation to the</t>
  </si>
  <si>
    <t>following:</t>
  </si>
  <si>
    <t>1)</t>
  </si>
  <si>
    <t>proposed bonus issue of 46,453,086 new ordinary shares of RM1.00 each on the basis of three (3) new ordinary shares  for</t>
  </si>
  <si>
    <t>every two (2) existing ordinary shares held in the company</t>
  </si>
  <si>
    <t>2)</t>
  </si>
  <si>
    <t>proposed employees' share option scheme of up to seven and a half percent (71/2%) of the issued</t>
  </si>
  <si>
    <t>and paid-up share capital of the  company upon the completion of the implementation of the Proposed Bonus Issue.</t>
  </si>
  <si>
    <t>3)</t>
  </si>
  <si>
    <t>proposed increase in the authorised share capital of the company from RM50.0 million to RM100.00 million by the creation of an</t>
  </si>
  <si>
    <t>additional 50.0 million ordinary shares of RM1.00 each.</t>
  </si>
  <si>
    <t>The Proposed Bonus Issue will increase the issued and paid up capital of FCB to a level which will better reflect FCB's current scale of</t>
  </si>
  <si>
    <t>operations. The Proposed Bonus Issue will provide shareholders with greater participation in the equity of FCB in terms of ordinary shares</t>
  </si>
  <si>
    <t>held and will also reward existing shareholders of FCB for their continuous support of the company.</t>
  </si>
  <si>
    <t>The Proposed Bonus Issue is expected to improve the liquidity of FCB's shares in the market and will enable FCB to meet the minimum issued</t>
  </si>
  <si>
    <t>and paid-up share capital requirement of at least RM60.00 million for Main Board companies.</t>
  </si>
  <si>
    <t>The three (3) resolutions had been approved by the shareholders at the Extraordinary General Meeting held on 15 November 2001.</t>
  </si>
  <si>
    <t>18.</t>
  </si>
  <si>
    <t>Seasonal or Cyclical Factors</t>
  </si>
  <si>
    <t>The performance of the Group has not been affected by seasonal or cyclical factors.</t>
  </si>
  <si>
    <t>19.</t>
  </si>
  <si>
    <t>Current Year Prospects</t>
  </si>
  <si>
    <t>Barring unforeseen circumtances, the Directors expect the performance of  the Group to improve in the remaining period of the financial year.</t>
  </si>
  <si>
    <t>20.</t>
  </si>
  <si>
    <t>Variance of actual profit from forecast profit</t>
  </si>
  <si>
    <t>Not applicable.</t>
  </si>
  <si>
    <t>21.</t>
  </si>
  <si>
    <t>Dividend</t>
  </si>
  <si>
    <t>No dividend has been declared for the period ended 30 September 2001 ( 2000 - Nil ).</t>
  </si>
  <si>
    <t>By order of the Board</t>
  </si>
  <si>
    <t>MOHD YUSOF BIN PANDAK YATIM</t>
  </si>
  <si>
    <t xml:space="preserve">MD JUNID BIN MD YUSOF          </t>
  </si>
  <si>
    <t>Company Secretaries</t>
  </si>
  <si>
    <t>Kuala Lumpur</t>
  </si>
  <si>
    <t>23 November 2001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</si>
</sst>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#\ ;\(#,###\)"/>
    <numFmt numFmtId="184" formatCode="#,###.0\ ;\(#,###.0\)"/>
    <numFmt numFmtId="185" formatCode="0.0%"/>
    <numFmt numFmtId="186" formatCode="#,##0.0_);[Red]\(#,##0.0\)"/>
    <numFmt numFmtId="187" formatCode="#,##0.000_);[Red]\(#,##0.000\)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30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1"/>
    </font>
    <font>
      <sz val="10"/>
      <name val="Geneva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Fill="0" applyBorder="0" applyAlignment="0" applyProtection="0"/>
    <xf numFmtId="38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239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4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19" fontId="8" fillId="0" borderId="0">
      <alignment/>
      <protection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3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2" fillId="0" borderId="0" applyProtection="0">
      <alignment/>
    </xf>
    <xf numFmtId="4" fontId="12" fillId="0" borderId="0" applyProtection="0">
      <alignment/>
    </xf>
    <xf numFmtId="34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2" fillId="0" borderId="0" applyProtection="0">
      <alignment/>
    </xf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322" fontId="7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341" fontId="7" fillId="0" borderId="0" applyFont="0" applyFill="0" applyBorder="0" applyAlignment="0" applyProtection="0"/>
    <xf numFmtId="34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68" fontId="8" fillId="0" borderId="0" applyProtection="0">
      <alignment/>
    </xf>
    <xf numFmtId="17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323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23" fontId="7" fillId="0" borderId="0" applyFont="0" applyFill="0" applyBorder="0" applyAlignment="0" applyProtection="0"/>
    <xf numFmtId="32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27" fontId="7" fillId="0" borderId="0" applyProtection="0">
      <alignment/>
    </xf>
    <xf numFmtId="325" fontId="7" fillId="0" borderId="0" applyProtection="0">
      <alignment/>
    </xf>
    <xf numFmtId="327" fontId="7" fillId="0" borderId="0" applyProtection="0">
      <alignment/>
    </xf>
    <xf numFmtId="0" fontId="12" fillId="0" borderId="0" applyProtection="0">
      <alignment/>
    </xf>
    <xf numFmtId="327" fontId="7" fillId="0" borderId="0" applyProtection="0">
      <alignment/>
    </xf>
    <xf numFmtId="315" fontId="7" fillId="0" borderId="0" applyProtection="0">
      <alignment/>
    </xf>
    <xf numFmtId="333" fontId="7" fillId="0" borderId="0" applyProtection="0">
      <alignment/>
    </xf>
    <xf numFmtId="327" fontId="7" fillId="0" borderId="0" applyProtection="0">
      <alignment/>
    </xf>
    <xf numFmtId="327" fontId="7" fillId="0" borderId="0" applyProtection="0">
      <alignment/>
    </xf>
    <xf numFmtId="325" fontId="7" fillId="0" borderId="0" applyProtection="0">
      <alignment/>
    </xf>
    <xf numFmtId="327" fontId="7" fillId="0" borderId="0" applyProtection="0">
      <alignment/>
    </xf>
    <xf numFmtId="0" fontId="12" fillId="0" borderId="0" applyProtection="0">
      <alignment/>
    </xf>
    <xf numFmtId="327" fontId="7" fillId="0" borderId="0" applyProtection="0">
      <alignment/>
    </xf>
    <xf numFmtId="315" fontId="7" fillId="0" borderId="0" applyProtection="0">
      <alignment/>
    </xf>
    <xf numFmtId="333" fontId="7" fillId="0" borderId="0" applyProtection="0">
      <alignment/>
    </xf>
    <xf numFmtId="327" fontId="7" fillId="0" borderId="0" applyProtection="0">
      <alignment/>
    </xf>
    <xf numFmtId="343" fontId="8" fillId="0" borderId="0" applyFont="0" applyFill="0" applyBorder="0" applyAlignment="0" applyProtection="0"/>
    <xf numFmtId="268" fontId="8" fillId="0" borderId="0" applyProtection="0">
      <alignment/>
    </xf>
    <xf numFmtId="352" fontId="13" fillId="0" borderId="0" applyFont="0" applyFill="0" applyBorder="0" applyAlignment="0" applyProtection="0"/>
    <xf numFmtId="300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17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327" fontId="7" fillId="0" borderId="0" applyProtection="0">
      <alignment/>
    </xf>
    <xf numFmtId="325" fontId="7" fillId="0" borderId="0" applyProtection="0">
      <alignment/>
    </xf>
    <xf numFmtId="327" fontId="7" fillId="0" borderId="0" applyProtection="0">
      <alignment/>
    </xf>
    <xf numFmtId="0" fontId="12" fillId="0" borderId="0" applyProtection="0">
      <alignment/>
    </xf>
    <xf numFmtId="327" fontId="7" fillId="0" borderId="0" applyProtection="0">
      <alignment/>
    </xf>
    <xf numFmtId="315" fontId="7" fillId="0" borderId="0" applyProtection="0">
      <alignment/>
    </xf>
    <xf numFmtId="333" fontId="7" fillId="0" borderId="0" applyProtection="0">
      <alignment/>
    </xf>
    <xf numFmtId="327" fontId="7" fillId="0" borderId="0" applyProtection="0">
      <alignment/>
    </xf>
    <xf numFmtId="170" fontId="7" fillId="0" borderId="0" applyFont="0" applyFill="0" applyBorder="0" applyAlignment="0" applyProtection="0"/>
    <xf numFmtId="275" fontId="8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277" fontId="8" fillId="0" borderId="0">
      <alignment/>
      <protection/>
    </xf>
    <xf numFmtId="2" fontId="12" fillId="0" borderId="0" applyProtection="0">
      <alignment/>
    </xf>
    <xf numFmtId="2" fontId="1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22" fontId="7" fillId="0" borderId="0">
      <alignment/>
      <protection/>
    </xf>
    <xf numFmtId="222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242" fontId="1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242" fontId="1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42" fontId="2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5" fillId="0" borderId="0" applyFont="0" applyFill="0" applyBorder="0" applyAlignment="0" applyProtection="0"/>
    <xf numFmtId="10" fontId="12" fillId="0" borderId="0" applyProtection="0">
      <alignment/>
    </xf>
    <xf numFmtId="10" fontId="12" fillId="0" borderId="0" applyProtection="0">
      <alignment/>
    </xf>
    <xf numFmtId="0" fontId="12" fillId="0" borderId="1" applyProtection="0">
      <alignment/>
    </xf>
    <xf numFmtId="0" fontId="12" fillId="0" borderId="1" applyProtection="0">
      <alignment/>
    </xf>
  </cellStyleXfs>
  <cellXfs count="10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38" fontId="25" fillId="0" borderId="0" xfId="0" applyNumberFormat="1" applyFont="1" applyAlignment="1">
      <alignment horizontal="right"/>
    </xf>
    <xf numFmtId="0" fontId="21" fillId="0" borderId="0" xfId="0" applyFont="1" applyAlignment="1">
      <alignment horizontal="centerContinuous"/>
    </xf>
    <xf numFmtId="14" fontId="23" fillId="0" borderId="0" xfId="0" applyNumberFormat="1" applyFont="1" applyAlignment="1">
      <alignment/>
    </xf>
    <xf numFmtId="38" fontId="2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4" fontId="25" fillId="0" borderId="2" xfId="0" applyNumberFormat="1" applyFont="1" applyBorder="1" applyAlignment="1" quotePrefix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Continuous"/>
    </xf>
    <xf numFmtId="219" fontId="21" fillId="0" borderId="0" xfId="15" applyNumberFormat="1" applyFont="1" applyBorder="1" applyAlignment="1">
      <alignment/>
    </xf>
    <xf numFmtId="219" fontId="21" fillId="0" borderId="0" xfId="15" applyNumberFormat="1" applyFont="1" applyBorder="1" applyAlignment="1">
      <alignment horizontal="right"/>
    </xf>
    <xf numFmtId="219" fontId="21" fillId="0" borderId="0" xfId="15" applyNumberFormat="1" applyFont="1" applyBorder="1" applyAlignment="1">
      <alignment/>
    </xf>
    <xf numFmtId="219" fontId="21" fillId="0" borderId="0" xfId="15" applyNumberFormat="1" applyFont="1" applyAlignment="1">
      <alignment/>
    </xf>
    <xf numFmtId="219" fontId="21" fillId="0" borderId="0" xfId="15" applyNumberFormat="1" applyFont="1" applyAlignment="1">
      <alignment horizontal="right"/>
    </xf>
    <xf numFmtId="219" fontId="21" fillId="0" borderId="0" xfId="15" applyNumberFormat="1" applyFont="1" applyAlignment="1">
      <alignment/>
    </xf>
    <xf numFmtId="219" fontId="21" fillId="0" borderId="0" xfId="15" applyNumberFormat="1" applyFont="1" applyBorder="1" applyAlignment="1">
      <alignment horizontal="center"/>
    </xf>
    <xf numFmtId="219" fontId="21" fillId="0" borderId="0" xfId="15" applyNumberFormat="1" applyFont="1" applyBorder="1" applyAlignment="1" quotePrefix="1">
      <alignment horizontal="centerContinuous"/>
    </xf>
    <xf numFmtId="219" fontId="21" fillId="0" borderId="0" xfId="15" applyNumberFormat="1" applyFont="1" applyBorder="1" applyAlignment="1" quotePrefix="1">
      <alignment horizontal="right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219" fontId="21" fillId="0" borderId="0" xfId="15" applyNumberFormat="1" applyFont="1" applyFill="1" applyBorder="1" applyAlignment="1">
      <alignment/>
    </xf>
    <xf numFmtId="219" fontId="21" fillId="0" borderId="0" xfId="15" applyNumberFormat="1" applyFont="1" applyFill="1" applyBorder="1" applyAlignment="1">
      <alignment horizontal="right"/>
    </xf>
    <xf numFmtId="38" fontId="21" fillId="0" borderId="0" xfId="0" applyNumberFormat="1" applyFont="1" applyFill="1" applyAlignment="1">
      <alignment/>
    </xf>
    <xf numFmtId="220" fontId="21" fillId="0" borderId="0" xfId="15" applyNumberFormat="1" applyFont="1" applyBorder="1" applyAlignment="1">
      <alignment/>
    </xf>
    <xf numFmtId="0" fontId="21" fillId="0" borderId="0" xfId="0" applyFont="1" applyAlignment="1">
      <alignment/>
    </xf>
    <xf numFmtId="220" fontId="21" fillId="0" borderId="0" xfId="15" applyNumberFormat="1" applyFont="1" applyAlignment="1">
      <alignment horizontal="left"/>
    </xf>
    <xf numFmtId="220" fontId="21" fillId="0" borderId="0" xfId="15" applyNumberFormat="1" applyFont="1" applyAlignment="1">
      <alignment/>
    </xf>
    <xf numFmtId="183" fontId="21" fillId="0" borderId="0" xfId="15" applyNumberFormat="1" applyFont="1" applyAlignment="1">
      <alignment/>
    </xf>
    <xf numFmtId="0" fontId="27" fillId="0" borderId="0" xfId="0" applyFont="1" applyAlignment="1">
      <alignment horizontal="left"/>
    </xf>
    <xf numFmtId="183" fontId="21" fillId="0" borderId="0" xfId="15" applyNumberFormat="1" applyFont="1" applyAlignment="1">
      <alignment horizontal="right"/>
    </xf>
    <xf numFmtId="0" fontId="26" fillId="0" borderId="0" xfId="0" applyFont="1" applyAlignment="1">
      <alignment horizontal="left"/>
    </xf>
    <xf numFmtId="183" fontId="21" fillId="0" borderId="0" xfId="15" applyNumberFormat="1" applyFont="1" applyAlignment="1">
      <alignment horizontal="left"/>
    </xf>
    <xf numFmtId="183" fontId="25" fillId="0" borderId="0" xfId="15" applyNumberFormat="1" applyFont="1" applyAlignment="1">
      <alignment horizontal="center"/>
    </xf>
    <xf numFmtId="183" fontId="25" fillId="0" borderId="0" xfId="15" applyNumberFormat="1" applyFont="1" applyAlignment="1" quotePrefix="1">
      <alignment horizontal="center"/>
    </xf>
    <xf numFmtId="183" fontId="25" fillId="0" borderId="0" xfId="15" applyNumberFormat="1" applyFont="1" applyBorder="1" applyAlignment="1">
      <alignment horizontal="center"/>
    </xf>
    <xf numFmtId="183" fontId="21" fillId="0" borderId="0" xfId="15" applyNumberFormat="1" applyFont="1" applyBorder="1" applyAlignment="1">
      <alignment horizontal="center"/>
    </xf>
    <xf numFmtId="0" fontId="25" fillId="0" borderId="0" xfId="0" applyFont="1" applyFill="1" applyAlignment="1" quotePrefix="1">
      <alignment horizontal="center"/>
    </xf>
    <xf numFmtId="183" fontId="21" fillId="0" borderId="0" xfId="15" applyNumberFormat="1" applyFont="1" applyFill="1" applyAlignment="1">
      <alignment/>
    </xf>
    <xf numFmtId="38" fontId="21" fillId="0" borderId="0" xfId="15" applyNumberFormat="1" applyFont="1" applyFill="1" applyAlignment="1">
      <alignment/>
    </xf>
    <xf numFmtId="38" fontId="21" fillId="0" borderId="0" xfId="15" applyNumberFormat="1" applyFont="1" applyFill="1" applyBorder="1" applyAlignment="1">
      <alignment/>
    </xf>
    <xf numFmtId="38" fontId="21" fillId="0" borderId="0" xfId="15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83" fontId="21" fillId="0" borderId="0" xfId="15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200" fontId="21" fillId="0" borderId="3" xfId="15" applyNumberFormat="1" applyFont="1" applyFill="1" applyBorder="1" applyAlignment="1">
      <alignment/>
    </xf>
    <xf numFmtId="200" fontId="21" fillId="0" borderId="0" xfId="15" applyNumberFormat="1" applyFont="1" applyFill="1" applyBorder="1" applyAlignment="1">
      <alignment/>
    </xf>
    <xf numFmtId="200" fontId="21" fillId="0" borderId="4" xfId="15" applyNumberFormat="1" applyFont="1" applyFill="1" applyBorder="1" applyAlignment="1">
      <alignment/>
    </xf>
    <xf numFmtId="200" fontId="21" fillId="0" borderId="5" xfId="15" applyNumberFormat="1" applyFont="1" applyFill="1" applyBorder="1" applyAlignment="1">
      <alignment/>
    </xf>
    <xf numFmtId="200" fontId="21" fillId="0" borderId="4" xfId="15" applyNumberFormat="1" applyFont="1" applyFill="1" applyBorder="1" applyAlignment="1" quotePrefix="1">
      <alignment horizontal="right"/>
    </xf>
    <xf numFmtId="200" fontId="21" fillId="0" borderId="1" xfId="15" applyNumberFormat="1" applyFont="1" applyFill="1" applyBorder="1" applyAlignment="1">
      <alignment/>
    </xf>
    <xf numFmtId="200" fontId="21" fillId="0" borderId="0" xfId="15" applyNumberFormat="1" applyFont="1" applyFill="1" applyAlignment="1">
      <alignment/>
    </xf>
    <xf numFmtId="200" fontId="21" fillId="0" borderId="2" xfId="15" applyNumberFormat="1" applyFont="1" applyFill="1" applyBorder="1" applyAlignment="1">
      <alignment/>
    </xf>
    <xf numFmtId="0" fontId="21" fillId="0" borderId="0" xfId="0" applyFont="1" applyFill="1" applyAlignment="1" quotePrefix="1">
      <alignment horizontal="center"/>
    </xf>
    <xf numFmtId="183" fontId="21" fillId="0" borderId="0" xfId="15" applyNumberFormat="1" applyFont="1" applyFill="1" applyBorder="1" applyAlignment="1">
      <alignment/>
    </xf>
    <xf numFmtId="38" fontId="2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0" fontId="25" fillId="0" borderId="0" xfId="0" applyNumberFormat="1" applyFont="1" applyFill="1" applyAlignment="1">
      <alignment/>
    </xf>
    <xf numFmtId="38" fontId="25" fillId="0" borderId="0" xfId="0" applyNumberFormat="1" applyFont="1" applyFill="1" applyAlignment="1">
      <alignment/>
    </xf>
    <xf numFmtId="0" fontId="25" fillId="0" borderId="0" xfId="0" applyFont="1" applyAlignment="1" quotePrefix="1">
      <alignment horizontal="center"/>
    </xf>
    <xf numFmtId="40" fontId="25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37" fontId="21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 quotePrefix="1">
      <alignment horizontal="center"/>
    </xf>
    <xf numFmtId="38" fontId="25" fillId="0" borderId="0" xfId="15" applyFont="1" applyAlignment="1">
      <alignment/>
    </xf>
    <xf numFmtId="38" fontId="29" fillId="0" borderId="0" xfId="15" applyFont="1" applyAlignment="1">
      <alignment/>
    </xf>
    <xf numFmtId="38" fontId="21" fillId="0" borderId="0" xfId="15" applyFont="1" applyAlignment="1">
      <alignment/>
    </xf>
    <xf numFmtId="38" fontId="21" fillId="0" borderId="0" xfId="15" applyFont="1" applyBorder="1" applyAlignment="1">
      <alignment/>
    </xf>
    <xf numFmtId="38" fontId="21" fillId="0" borderId="0" xfId="15" applyFont="1" applyAlignment="1">
      <alignment horizontal="center"/>
    </xf>
    <xf numFmtId="38" fontId="21" fillId="0" borderId="0" xfId="15" applyFont="1" applyBorder="1" applyAlignment="1">
      <alignment horizontal="right"/>
    </xf>
    <xf numFmtId="38" fontId="21" fillId="0" borderId="1" xfId="15" applyFont="1" applyBorder="1" applyAlignment="1">
      <alignment/>
    </xf>
    <xf numFmtId="38" fontId="21" fillId="0" borderId="1" xfId="15" applyFont="1" applyBorder="1" applyAlignment="1">
      <alignment horizontal="right"/>
    </xf>
    <xf numFmtId="38" fontId="4" fillId="0" borderId="0" xfId="15" applyBorder="1" applyAlignment="1">
      <alignment/>
    </xf>
    <xf numFmtId="38" fontId="4" fillId="0" borderId="0" xfId="15" applyAlignment="1">
      <alignment horizontal="center"/>
    </xf>
    <xf numFmtId="38" fontId="4" fillId="0" borderId="0" xfId="15" applyBorder="1" applyAlignment="1">
      <alignment horizontal="centerContinuous"/>
    </xf>
    <xf numFmtId="38" fontId="28" fillId="0" borderId="0" xfId="15" applyFont="1" applyAlignment="1">
      <alignment/>
    </xf>
    <xf numFmtId="38" fontId="21" fillId="0" borderId="0" xfId="15" applyFont="1" applyFill="1" applyAlignment="1">
      <alignment/>
    </xf>
    <xf numFmtId="38" fontId="28" fillId="0" borderId="0" xfId="15" applyFont="1" applyFill="1" applyAlignment="1">
      <alignment/>
    </xf>
    <xf numFmtId="0" fontId="0" fillId="0" borderId="0" xfId="0" applyFont="1" applyAlignment="1">
      <alignment/>
    </xf>
    <xf numFmtId="38" fontId="25" fillId="0" borderId="0" xfId="15" applyFont="1" applyBorder="1" applyAlignment="1">
      <alignment horizontal="center"/>
    </xf>
    <xf numFmtId="38" fontId="29" fillId="0" borderId="0" xfId="15" applyFont="1" applyAlignment="1">
      <alignment horizontal="center"/>
    </xf>
    <xf numFmtId="38" fontId="25" fillId="0" borderId="0" xfId="15" applyFont="1" applyAlignment="1">
      <alignment horizontal="center"/>
    </xf>
    <xf numFmtId="0" fontId="28" fillId="0" borderId="0" xfId="0" applyFont="1" applyAlignment="1">
      <alignment/>
    </xf>
    <xf numFmtId="38" fontId="21" fillId="0" borderId="6" xfId="15" applyFont="1" applyBorder="1" applyAlignment="1">
      <alignment/>
    </xf>
    <xf numFmtId="0" fontId="25" fillId="0" borderId="0" xfId="0" applyFont="1" applyAlignment="1">
      <alignment/>
    </xf>
    <xf numFmtId="38" fontId="25" fillId="0" borderId="2" xfId="15" applyFont="1" applyBorder="1" applyAlignment="1">
      <alignment horizontal="center"/>
    </xf>
    <xf numFmtId="200" fontId="21" fillId="0" borderId="0" xfId="15" applyNumberFormat="1" applyFont="1" applyAlignment="1">
      <alignment/>
    </xf>
    <xf numFmtId="200" fontId="21" fillId="0" borderId="2" xfId="15" applyNumberFormat="1" applyFont="1" applyBorder="1" applyAlignment="1">
      <alignment/>
    </xf>
    <xf numFmtId="200" fontId="21" fillId="0" borderId="0" xfId="15" applyNumberFormat="1" applyFont="1" applyBorder="1" applyAlignment="1">
      <alignment/>
    </xf>
    <xf numFmtId="200" fontId="4" fillId="0" borderId="2" xfId="15" applyNumberFormat="1" applyBorder="1" applyAlignment="1" quotePrefix="1">
      <alignment/>
    </xf>
    <xf numFmtId="200" fontId="4" fillId="0" borderId="2" xfId="15" applyNumberFormat="1" applyBorder="1" applyAlignment="1">
      <alignment/>
    </xf>
    <xf numFmtId="200" fontId="21" fillId="0" borderId="1" xfId="15" applyNumberFormat="1" applyFont="1" applyBorder="1" applyAlignment="1">
      <alignment/>
    </xf>
    <xf numFmtId="38" fontId="21" fillId="0" borderId="0" xfId="15" applyFont="1" applyAlignment="1">
      <alignment horizontal="left"/>
    </xf>
    <xf numFmtId="15" fontId="21" fillId="0" borderId="0" xfId="0" applyNumberFormat="1" applyFont="1" applyAlignment="1" quotePrefix="1">
      <alignment horizontal="left"/>
    </xf>
  </cellXfs>
  <cellStyles count="781">
    <cellStyle name="Normal" xfId="0"/>
    <cellStyle name="Comma" xfId="15"/>
    <cellStyle name="Comma [0]" xfId="16"/>
    <cellStyle name="Comma [0]_301198" xfId="17"/>
    <cellStyle name="Comma [0]_Book2" xfId="18"/>
    <cellStyle name="Comma [0]_Disposal of FUH" xfId="19"/>
    <cellStyle name="Comma [0]_Fixed Dep. Sta" xfId="20"/>
    <cellStyle name="Comma [0]_Israel&amp;Safr" xfId="21"/>
    <cellStyle name="Comma [0]_Israel&amp;Safr_Book2" xfId="22"/>
    <cellStyle name="Comma [0]_Israel&amp;Safr_Cashflow1" xfId="23"/>
    <cellStyle name="Comma [0]_Israel&amp;Safr_Fixed Dep. Sta" xfId="24"/>
    <cellStyle name="Comma [0]_Israel&amp;Safr_laroux" xfId="25"/>
    <cellStyle name="Comma [0]_Israel&amp;Safr_laroux_Book2" xfId="26"/>
    <cellStyle name="Comma [0]_Israel&amp;Safr_laroux_Cashflow1" xfId="27"/>
    <cellStyle name="Comma [0]_Israel&amp;Safr_laroux_Fixed Dep. Sta" xfId="28"/>
    <cellStyle name="Comma [0]_Israel&amp;Safr_Plan" xfId="29"/>
    <cellStyle name="Comma [0]_Israel&amp;Safr_Plan_Book2" xfId="30"/>
    <cellStyle name="Comma [0]_Israel&amp;Safr_Plan_Cashflow1" xfId="31"/>
    <cellStyle name="Comma [0]_Israel&amp;Safr_Plan_Fixed Dep. Sta" xfId="32"/>
    <cellStyle name="Comma [0]_Israel&amp;Safr_Plan_laroux" xfId="33"/>
    <cellStyle name="Comma [0]_Israel&amp;Safr_Plan_laroux_Book2" xfId="34"/>
    <cellStyle name="Comma [0]_Israel&amp;Safr_Plan_laroux_Cashflow1" xfId="35"/>
    <cellStyle name="Comma [0]_Israel&amp;Safr_Plan_laroux_Fixed Dep. Sta" xfId="36"/>
    <cellStyle name="Comma [0]_Israel&amp;Safr_Plan1997" xfId="37"/>
    <cellStyle name="Comma [0]_Israel&amp;Safr_Plan1997_Book2" xfId="38"/>
    <cellStyle name="Comma [0]_Israel&amp;Safr_Plan1997_Cashflow1" xfId="39"/>
    <cellStyle name="Comma [0]_Israel&amp;Safr_Plan1997_Fixed Dep. Sta" xfId="40"/>
    <cellStyle name="Comma [0]_Israel&amp;Safr_Plan1997_laroux" xfId="41"/>
    <cellStyle name="Comma [0]_Israel&amp;Safr_Plan1997_laroux_Book2" xfId="42"/>
    <cellStyle name="Comma [0]_Israel&amp;Safr_Plan1997_laroux_Cashflow1" xfId="43"/>
    <cellStyle name="Comma [0]_Israel&amp;Safr_Plan1997_laroux_Fixed Dep. Sta" xfId="44"/>
    <cellStyle name="Comma [0]_Italy" xfId="45"/>
    <cellStyle name="Comma [0]_Italy_Book2" xfId="46"/>
    <cellStyle name="Comma [0]_Italy_Cashflow1" xfId="47"/>
    <cellStyle name="Comma [0]_Italy_Fixed Dep. Sta" xfId="48"/>
    <cellStyle name="Comma [0]_Italy_laroux" xfId="49"/>
    <cellStyle name="Comma [0]_Italy_laroux_Book2" xfId="50"/>
    <cellStyle name="Comma [0]_Italy_laroux_Cashflow1" xfId="51"/>
    <cellStyle name="Comma [0]_Italy_laroux_Fixed Dep. Sta" xfId="52"/>
    <cellStyle name="Comma [0]_Italy_Plan" xfId="53"/>
    <cellStyle name="Comma [0]_Italy_Plan_Book2" xfId="54"/>
    <cellStyle name="Comma [0]_Italy_Plan_Cashflow1" xfId="55"/>
    <cellStyle name="Comma [0]_Italy_Plan_Fixed Dep. Sta" xfId="56"/>
    <cellStyle name="Comma [0]_Italy_Plan_laroux" xfId="57"/>
    <cellStyle name="Comma [0]_Italy_Plan_laroux_Book2" xfId="58"/>
    <cellStyle name="Comma [0]_Italy_Plan_laroux_Cashflow1" xfId="59"/>
    <cellStyle name="Comma [0]_Italy_Plan_laroux_Fixed Dep. Sta" xfId="60"/>
    <cellStyle name="Comma [0]_Italy_Plan1997" xfId="61"/>
    <cellStyle name="Comma [0]_Italy_Plan1997_Book2" xfId="62"/>
    <cellStyle name="Comma [0]_Italy_Plan1997_Cashflow1" xfId="63"/>
    <cellStyle name="Comma [0]_Italy_Plan1997_Fixed Dep. Sta" xfId="64"/>
    <cellStyle name="Comma [0]_Italy_Plan1997_laroux" xfId="65"/>
    <cellStyle name="Comma [0]_Italy_Plan1997_laroux_Book2" xfId="66"/>
    <cellStyle name="Comma [0]_Italy_Plan1997_laroux_Cashflow1" xfId="67"/>
    <cellStyle name="Comma [0]_Italy_Plan1997_laroux_Fixed Dep. Sta" xfId="68"/>
    <cellStyle name="Comma [0]_KLSE" xfId="69"/>
    <cellStyle name="Comma [0]_KLSE-wr-bankingfacilities" xfId="70"/>
    <cellStyle name="Comma [0]_laroux" xfId="71"/>
    <cellStyle name="Comma [0]_laroux_1" xfId="72"/>
    <cellStyle name="Comma [0]_laroux_2" xfId="73"/>
    <cellStyle name="Comma [0]_laroux_3" xfId="74"/>
    <cellStyle name="Comma [0]_laroux_4" xfId="75"/>
    <cellStyle name="Comma [0]_laroux_4_Book2" xfId="76"/>
    <cellStyle name="Comma [0]_laroux_4_Cashflow1" xfId="77"/>
    <cellStyle name="Comma [0]_laroux_4_Fixed Dep. Sta" xfId="78"/>
    <cellStyle name="Comma [0]_laroux_Book2" xfId="79"/>
    <cellStyle name="Comma [0]_laroux_Cashflow1" xfId="80"/>
    <cellStyle name="Comma [0]_laroux_Fixed Dep. Sta" xfId="81"/>
    <cellStyle name="Comma [0]_laroux_laroux" xfId="82"/>
    <cellStyle name="Comma [0]_laroux_laroux_Book2" xfId="83"/>
    <cellStyle name="Comma [0]_laroux_laroux_Cashflow1" xfId="84"/>
    <cellStyle name="Comma [0]_laroux_laroux_Fixed Dep. Sta" xfId="85"/>
    <cellStyle name="Comma [0]_laroux_MATERAL2" xfId="86"/>
    <cellStyle name="Comma [0]_laroux_mud plant bolted" xfId="87"/>
    <cellStyle name="Comma [0]_laroux_Plan" xfId="88"/>
    <cellStyle name="Comma [0]_laroux_Plan_Book2" xfId="89"/>
    <cellStyle name="Comma [0]_laroux_Plan_Cashflow1" xfId="90"/>
    <cellStyle name="Comma [0]_laroux_Plan_Fixed Dep. Sta" xfId="91"/>
    <cellStyle name="Comma [0]_laroux_Plan_laroux" xfId="92"/>
    <cellStyle name="Comma [0]_laroux_Plan_laroux_Book2" xfId="93"/>
    <cellStyle name="Comma [0]_laroux_Plan_laroux_Cashflow1" xfId="94"/>
    <cellStyle name="Comma [0]_laroux_Plan_laroux_Fixed Dep. Sta" xfId="95"/>
    <cellStyle name="Comma [0]_laroux_Plan1997" xfId="96"/>
    <cellStyle name="Comma [0]_laroux_Plan1997_Book2" xfId="97"/>
    <cellStyle name="Comma [0]_laroux_Plan1997_Cashflow1" xfId="98"/>
    <cellStyle name="Comma [0]_laroux_Plan1997_Fixed Dep. Sta" xfId="99"/>
    <cellStyle name="Comma [0]_laroux_Plan1997_laroux" xfId="100"/>
    <cellStyle name="Comma [0]_laroux_Plan1997_laroux_Book2" xfId="101"/>
    <cellStyle name="Comma [0]_laroux_Plan1997_laroux_Cashflow1" xfId="102"/>
    <cellStyle name="Comma [0]_laroux_Plan1997_laroux_Fixed Dep. Sta" xfId="103"/>
    <cellStyle name="Comma [0]_MATERAL2" xfId="104"/>
    <cellStyle name="Comma [0]_Module1" xfId="105"/>
    <cellStyle name="Comma [0]_Module1_Book2" xfId="106"/>
    <cellStyle name="Comma [0]_Module1_Cashflow1" xfId="107"/>
    <cellStyle name="Comma [0]_Module1_Fixed Dep. Sta" xfId="108"/>
    <cellStyle name="Comma [0]_Module1_laroux" xfId="109"/>
    <cellStyle name="Comma [0]_Module1_laroux_Book2" xfId="110"/>
    <cellStyle name="Comma [0]_Module1_laroux_Cashflow1" xfId="111"/>
    <cellStyle name="Comma [0]_Module1_laroux_Fixed Dep. Sta" xfId="112"/>
    <cellStyle name="Comma [0]_Module1_Plan" xfId="113"/>
    <cellStyle name="Comma [0]_Module1_Plan_Book2" xfId="114"/>
    <cellStyle name="Comma [0]_Module1_Plan_Cashflow1" xfId="115"/>
    <cellStyle name="Comma [0]_Module1_Plan_Fixed Dep. Sta" xfId="116"/>
    <cellStyle name="Comma [0]_Module1_Plan_laroux" xfId="117"/>
    <cellStyle name="Comma [0]_Module1_Plan_laroux_Book2" xfId="118"/>
    <cellStyle name="Comma [0]_Module1_Plan_laroux_Cashflow1" xfId="119"/>
    <cellStyle name="Comma [0]_Module1_Plan_laroux_Fixed Dep. Sta" xfId="120"/>
    <cellStyle name="Comma [0]_Module1_Plan1997" xfId="121"/>
    <cellStyle name="Comma [0]_Module1_Plan1997_Book2" xfId="122"/>
    <cellStyle name="Comma [0]_Module1_Plan1997_Cashflow1" xfId="123"/>
    <cellStyle name="Comma [0]_Module1_Plan1997_Fixed Dep. Sta" xfId="124"/>
    <cellStyle name="Comma [0]_Module1_Plan1997_laroux" xfId="125"/>
    <cellStyle name="Comma [0]_Module1_Plan1997_laroux_Book2" xfId="126"/>
    <cellStyle name="Comma [0]_Module1_Plan1997_laroux_Cashflow1" xfId="127"/>
    <cellStyle name="Comma [0]_Module1_Plan1997_laroux_Fixed Dep. Sta" xfId="128"/>
    <cellStyle name="Comma [0]_mud plant bolted" xfId="129"/>
    <cellStyle name="Comma [0]_PERSONAL" xfId="130"/>
    <cellStyle name="Comma [0]_PERSONAL_1" xfId="131"/>
    <cellStyle name="Comma [0]_Projected" xfId="132"/>
    <cellStyle name="Comma [0]_r1" xfId="133"/>
    <cellStyle name="Comma [0]_r1_Book2" xfId="134"/>
    <cellStyle name="Comma [0]_r1_Cashflow1" xfId="135"/>
    <cellStyle name="Comma [0]_r1_Fixed Dep. Sta" xfId="136"/>
    <cellStyle name="Comma [0]_r1_laroux" xfId="137"/>
    <cellStyle name="Comma [0]_r1_laroux_Book2" xfId="138"/>
    <cellStyle name="Comma [0]_r1_laroux_Cashflow1" xfId="139"/>
    <cellStyle name="Comma [0]_r1_laroux_Fixed Dep. Sta" xfId="140"/>
    <cellStyle name="Comma [0]_r1_Plan" xfId="141"/>
    <cellStyle name="Comma [0]_r1_Plan_Book2" xfId="142"/>
    <cellStyle name="Comma [0]_r1_Plan_Cashflow1" xfId="143"/>
    <cellStyle name="Comma [0]_r1_Plan_Fixed Dep. Sta" xfId="144"/>
    <cellStyle name="Comma [0]_r1_Plan_laroux" xfId="145"/>
    <cellStyle name="Comma [0]_r1_Plan_laroux_Book2" xfId="146"/>
    <cellStyle name="Comma [0]_r1_Plan_laroux_Cashflow1" xfId="147"/>
    <cellStyle name="Comma [0]_r1_Plan_laroux_Fixed Dep. Sta" xfId="148"/>
    <cellStyle name="Comma [0]_r1_Plan1997" xfId="149"/>
    <cellStyle name="Comma [0]_r1_Plan1997_Book2" xfId="150"/>
    <cellStyle name="Comma [0]_r1_Plan1997_Cashflow1" xfId="151"/>
    <cellStyle name="Comma [0]_r1_Plan1997_Fixed Dep. Sta" xfId="152"/>
    <cellStyle name="Comma [0]_r1_Plan1997_laroux" xfId="153"/>
    <cellStyle name="Comma [0]_r1_Plan1997_laroux_Book2" xfId="154"/>
    <cellStyle name="Comma [0]_r1_Plan1997_laroux_Cashflow1" xfId="155"/>
    <cellStyle name="Comma [0]_r1_Plan1997_laroux_Fixed Dep. Sta" xfId="156"/>
    <cellStyle name="Comma [0]_Reconcile W2vW6" xfId="157"/>
    <cellStyle name="Comma [0]_Reconcile W2vW6_Book2" xfId="158"/>
    <cellStyle name="Comma [0]_Reconcile W2vW6_Cashflow1" xfId="159"/>
    <cellStyle name="Comma [0]_Reconcile W2vW6_Fixed Dep. Sta" xfId="160"/>
    <cellStyle name="Comma [0]_Reconcile W2vW6_laroux" xfId="161"/>
    <cellStyle name="Comma [0]_Reconcile W2vW6_laroux_Book2" xfId="162"/>
    <cellStyle name="Comma [0]_Reconcile W2vW6_laroux_Cashflow1" xfId="163"/>
    <cellStyle name="Comma [0]_Reconcile W2vW6_laroux_Fixed Dep. Sta" xfId="164"/>
    <cellStyle name="Comma [0]_Reconcile W2vW6_Plan" xfId="165"/>
    <cellStyle name="Comma [0]_Reconcile W2vW6_Plan_Book2" xfId="166"/>
    <cellStyle name="Comma [0]_Reconcile W2vW6_Plan_Cashflow1" xfId="167"/>
    <cellStyle name="Comma [0]_Reconcile W2vW6_Plan_Fixed Dep. Sta" xfId="168"/>
    <cellStyle name="Comma [0]_Reconcile W2vW6_Plan_laroux" xfId="169"/>
    <cellStyle name="Comma [0]_Reconcile W2vW6_Plan_laroux_Book2" xfId="170"/>
    <cellStyle name="Comma [0]_Reconcile W2vW6_Plan_laroux_Cashflow1" xfId="171"/>
    <cellStyle name="Comma [0]_Reconcile W2vW6_Plan_laroux_Fixed Dep. Sta" xfId="172"/>
    <cellStyle name="Comma [0]_Reconcile W2vW6_Plan1997" xfId="173"/>
    <cellStyle name="Comma [0]_Reconcile W2vW6_Plan1997_Book2" xfId="174"/>
    <cellStyle name="Comma [0]_Reconcile W2vW6_Plan1997_Cashflow1" xfId="175"/>
    <cellStyle name="Comma [0]_Reconcile W2vW6_Plan1997_Fixed Dep. Sta" xfId="176"/>
    <cellStyle name="Comma [0]_Reconcile W2vW6_Plan1997_laroux" xfId="177"/>
    <cellStyle name="Comma [0]_Reconcile W2vW6_Plan1997_laroux_Book2" xfId="178"/>
    <cellStyle name="Comma [0]_Reconcile W2vW6_Plan1997_laroux_Cashflow1" xfId="179"/>
    <cellStyle name="Comma [0]_Reconcile W2vW6_Plan1997_laroux_Fixed Dep. Sta" xfId="180"/>
    <cellStyle name="Comma [0]_Sheet1" xfId="181"/>
    <cellStyle name="Comma [0]_Sheet1 (2)" xfId="182"/>
    <cellStyle name="Comma [0]_Sheet1 (2)_Book2" xfId="183"/>
    <cellStyle name="Comma [0]_Sheet1 (2)_Cashflow1" xfId="184"/>
    <cellStyle name="Comma [0]_Sheet1 (2)_Fixed Dep. Sta" xfId="185"/>
    <cellStyle name="Comma [0]_Sheet1 (2)_laroux" xfId="186"/>
    <cellStyle name="Comma [0]_Sheet1 (2)_laroux_Book2" xfId="187"/>
    <cellStyle name="Comma [0]_Sheet1 (2)_laroux_Cashflow1" xfId="188"/>
    <cellStyle name="Comma [0]_Sheet1 (2)_laroux_Fixed Dep. Sta" xfId="189"/>
    <cellStyle name="Comma [0]_Sheet2" xfId="190"/>
    <cellStyle name="Comma [0]_Sheet2_1" xfId="191"/>
    <cellStyle name="Comma [0]_Sheet2_Book2" xfId="192"/>
    <cellStyle name="Comma [0]_Sheet2_Cashflow1" xfId="193"/>
    <cellStyle name="Comma [0]_Sheet2_Fixed Dep. Sta" xfId="194"/>
    <cellStyle name="Comma [0]_Sheet2_laroux" xfId="195"/>
    <cellStyle name="Comma [0]_Sheet2_laroux_Book2" xfId="196"/>
    <cellStyle name="Comma [0]_Sheet2_laroux_Cashflow1" xfId="197"/>
    <cellStyle name="Comma [0]_Sheet2_laroux_Fixed Dep. Sta" xfId="198"/>
    <cellStyle name="Comma [0]_Sheet2_Plan" xfId="199"/>
    <cellStyle name="Comma [0]_Sheet2_Plan_Book2" xfId="200"/>
    <cellStyle name="Comma [0]_Sheet2_Plan_Cashflow1" xfId="201"/>
    <cellStyle name="Comma [0]_Sheet2_Plan_Fixed Dep. Sta" xfId="202"/>
    <cellStyle name="Comma [0]_Sheet2_Plan_laroux" xfId="203"/>
    <cellStyle name="Comma [0]_Sheet2_Plan_laroux_Book2" xfId="204"/>
    <cellStyle name="Comma [0]_Sheet2_Plan_laroux_Cashflow1" xfId="205"/>
    <cellStyle name="Comma [0]_Sheet2_Plan_laroux_Fixed Dep. Sta" xfId="206"/>
    <cellStyle name="Comma [0]_Sheet2_Plan1997" xfId="207"/>
    <cellStyle name="Comma [0]_Sheet2_Plan1997_Book2" xfId="208"/>
    <cellStyle name="Comma [0]_Sheet2_Plan1997_Cashflow1" xfId="209"/>
    <cellStyle name="Comma [0]_Sheet2_Plan1997_Fixed Dep. Sta" xfId="210"/>
    <cellStyle name="Comma [0]_Sheet2_Plan1997_laroux" xfId="211"/>
    <cellStyle name="Comma [0]_Sheet2_Plan1997_laroux_Book2" xfId="212"/>
    <cellStyle name="Comma [0]_Sheet2_Plan1997_laroux_Cashflow1" xfId="213"/>
    <cellStyle name="Comma [0]_Sheet2_Plan1997_laroux_Fixed Dep. Sta" xfId="214"/>
    <cellStyle name="Comma [0]_Sheet7" xfId="215"/>
    <cellStyle name="Comma [0]_Summary" xfId="216"/>
    <cellStyle name="Comma [0]_Summary_Book2" xfId="217"/>
    <cellStyle name="Comma [0]_Summary_Cashflow1" xfId="218"/>
    <cellStyle name="Comma [0]_Summary_Fixed Dep. Sta" xfId="219"/>
    <cellStyle name="Comma [0]_Summary_laroux" xfId="220"/>
    <cellStyle name="Comma [0]_Summary_laroux_Book2" xfId="221"/>
    <cellStyle name="Comma [0]_Summary_laroux_Cashflow1" xfId="222"/>
    <cellStyle name="Comma [0]_Summary_laroux_Fixed Dep. Sta" xfId="223"/>
    <cellStyle name="Comma [0]_Summary_Plan" xfId="224"/>
    <cellStyle name="Comma [0]_Summary_Plan_Book2" xfId="225"/>
    <cellStyle name="Comma [0]_Summary_Plan_Cashflow1" xfId="226"/>
    <cellStyle name="Comma [0]_Summary_Plan_Fixed Dep. Sta" xfId="227"/>
    <cellStyle name="Comma [0]_Summary_Plan_laroux" xfId="228"/>
    <cellStyle name="Comma [0]_Summary_Plan_laroux_Book2" xfId="229"/>
    <cellStyle name="Comma [0]_Summary_Plan_laroux_Cashflow1" xfId="230"/>
    <cellStyle name="Comma [0]_Summary_Plan_laroux_Fixed Dep. Sta" xfId="231"/>
    <cellStyle name="Comma [0]_Summary_Plan1997" xfId="232"/>
    <cellStyle name="Comma [0]_Summary_Plan1997_Book2" xfId="233"/>
    <cellStyle name="Comma [0]_Summary_Plan1997_Cashflow1" xfId="234"/>
    <cellStyle name="Comma [0]_Summary_Plan1997_Fixed Dep. Sta" xfId="235"/>
    <cellStyle name="Comma [0]_Summary_Plan1997_laroux" xfId="236"/>
    <cellStyle name="Comma [0]_Summary_Plan1997_laroux_Book2" xfId="237"/>
    <cellStyle name="Comma [0]_Summary_Plan1997_laroux_Cashflow1" xfId="238"/>
    <cellStyle name="Comma [0]_Summary_Plan1997_laroux_Fixed Dep. Sta" xfId="239"/>
    <cellStyle name="Comma [0]_TRADE DEBTORS 0398" xfId="240"/>
    <cellStyle name="Comma [0]_TRADE DEBTORS 0498" xfId="241"/>
    <cellStyle name="Comma [0]_TRADE DEBTORS 0598" xfId="242"/>
    <cellStyle name="Comma [0]_Units" xfId="243"/>
    <cellStyle name="Comma [0]_Units_1" xfId="244"/>
    <cellStyle name="Comma [0]_Units_1_Book2" xfId="245"/>
    <cellStyle name="Comma [0]_Units_1_Cashflow1" xfId="246"/>
    <cellStyle name="Comma [0]_Units_1_Fixed Dep. Sta" xfId="247"/>
    <cellStyle name="Comma [0]_Units_1_laroux" xfId="248"/>
    <cellStyle name="Comma [0]_Units_1_laroux_Book2" xfId="249"/>
    <cellStyle name="Comma [0]_Units_1_laroux_Cashflow1" xfId="250"/>
    <cellStyle name="Comma [0]_Units_1_laroux_Fixed Dep. Sta" xfId="251"/>
    <cellStyle name="Comma [0]_Units_1_Plan" xfId="252"/>
    <cellStyle name="Comma [0]_Units_1_Plan_Book2" xfId="253"/>
    <cellStyle name="Comma [0]_Units_1_Plan_Cashflow1" xfId="254"/>
    <cellStyle name="Comma [0]_Units_1_Plan_Fixed Dep. Sta" xfId="255"/>
    <cellStyle name="Comma [0]_Units_1_Plan_laroux" xfId="256"/>
    <cellStyle name="Comma [0]_Units_1_Plan_laroux_Book2" xfId="257"/>
    <cellStyle name="Comma [0]_Units_1_Plan_laroux_Cashflow1" xfId="258"/>
    <cellStyle name="Comma [0]_Units_1_Plan_laroux_Fixed Dep. Sta" xfId="259"/>
    <cellStyle name="Comma [0]_Units_1_Plan1997" xfId="260"/>
    <cellStyle name="Comma [0]_Units_1_Plan1997_Book2" xfId="261"/>
    <cellStyle name="Comma [0]_Units_1_Plan1997_Cashflow1" xfId="262"/>
    <cellStyle name="Comma [0]_Units_1_Plan1997_Fixed Dep. Sta" xfId="263"/>
    <cellStyle name="Comma [0]_Units_1_Plan1997_laroux" xfId="264"/>
    <cellStyle name="Comma [0]_Units_1_Plan1997_laroux_Book2" xfId="265"/>
    <cellStyle name="Comma [0]_Units_1_Plan1997_laroux_Cashflow1" xfId="266"/>
    <cellStyle name="Comma [0]_Units_1_Plan1997_laroux_Fixed Dep. Sta" xfId="267"/>
    <cellStyle name="Comma [0]_Units_Book2" xfId="268"/>
    <cellStyle name="Comma [0]_Units_Cashflow1" xfId="269"/>
    <cellStyle name="Comma [0]_Units_Fixed Dep. Sta" xfId="270"/>
    <cellStyle name="Comma [0]_Units_laroux" xfId="271"/>
    <cellStyle name="Comma [0]_Units_laroux_Book2" xfId="272"/>
    <cellStyle name="Comma [0]_Units_laroux_Cashflow1" xfId="273"/>
    <cellStyle name="Comma [0]_Units_laroux_Fixed Dep. Sta" xfId="274"/>
    <cellStyle name="Comma [0]_Values" xfId="275"/>
    <cellStyle name="Comma [0]_Values_Book2" xfId="276"/>
    <cellStyle name="Comma [0]_Values_Cashflow1" xfId="277"/>
    <cellStyle name="Comma [0]_Values_Fixed Dep. Sta" xfId="278"/>
    <cellStyle name="Comma [0]_Values_laroux" xfId="279"/>
    <cellStyle name="Comma [0]_Values_laroux_Book2" xfId="280"/>
    <cellStyle name="Comma [0]_Values_laroux_Cashflow1" xfId="281"/>
    <cellStyle name="Comma [0]_Values_laroux_Fixed Dep. Sta" xfId="282"/>
    <cellStyle name="Comma [0]_Values_Plan" xfId="283"/>
    <cellStyle name="Comma [0]_Values_Plan_Book2" xfId="284"/>
    <cellStyle name="Comma [0]_Values_Plan_Cashflow1" xfId="285"/>
    <cellStyle name="Comma [0]_Values_Plan_Fixed Dep. Sta" xfId="286"/>
    <cellStyle name="Comma [0]_Values_Plan_laroux" xfId="287"/>
    <cellStyle name="Comma [0]_Values_Plan_laroux_Book2" xfId="288"/>
    <cellStyle name="Comma [0]_Values_Plan_laroux_Cashflow1" xfId="289"/>
    <cellStyle name="Comma [0]_Values_Plan_laroux_Fixed Dep. Sta" xfId="290"/>
    <cellStyle name="Comma [0]_Values_Plan1997" xfId="291"/>
    <cellStyle name="Comma [0]_Values_Plan1997_Book2" xfId="292"/>
    <cellStyle name="Comma [0]_Values_Plan1997_Cashflow1" xfId="293"/>
    <cellStyle name="Comma [0]_Values_Plan1997_Fixed Dep. Sta" xfId="294"/>
    <cellStyle name="Comma [0]_Values_Plan1997_laroux" xfId="295"/>
    <cellStyle name="Comma [0]_Values_Plan1997_laroux_Book2" xfId="296"/>
    <cellStyle name="Comma [0]_Values_Plan1997_laroux_Cashflow1" xfId="297"/>
    <cellStyle name="Comma [0]_Values_Plan1997_laroux_Fixed Dep. Sta" xfId="298"/>
    <cellStyle name="comma zerodec" xfId="299"/>
    <cellStyle name="Comma_301198" xfId="300"/>
    <cellStyle name="Comma_Book2" xfId="301"/>
    <cellStyle name="Comma_Disposal of FUH" xfId="302"/>
    <cellStyle name="Comma_Fixed Dep. Sta" xfId="303"/>
    <cellStyle name="Comma_Israel&amp;Safr" xfId="304"/>
    <cellStyle name="Comma_Israel&amp;Safr_Book2" xfId="305"/>
    <cellStyle name="Comma_Israel&amp;Safr_Cashflow1" xfId="306"/>
    <cellStyle name="Comma_Israel&amp;Safr_Fixed Dep. Sta" xfId="307"/>
    <cellStyle name="Comma_Israel&amp;Safr_laroux" xfId="308"/>
    <cellStyle name="Comma_Israel&amp;Safr_laroux_Book2" xfId="309"/>
    <cellStyle name="Comma_Israel&amp;Safr_laroux_Cashflow1" xfId="310"/>
    <cellStyle name="Comma_Israel&amp;Safr_laroux_Fixed Dep. Sta" xfId="311"/>
    <cellStyle name="Comma_Israel&amp;Safr_Plan" xfId="312"/>
    <cellStyle name="Comma_Israel&amp;Safr_Plan_Book2" xfId="313"/>
    <cellStyle name="Comma_Israel&amp;Safr_Plan_Cashflow1" xfId="314"/>
    <cellStyle name="Comma_Israel&amp;Safr_Plan_Fixed Dep. Sta" xfId="315"/>
    <cellStyle name="Comma_Israel&amp;Safr_Plan_laroux" xfId="316"/>
    <cellStyle name="Comma_Israel&amp;Safr_Plan_laroux_Book2" xfId="317"/>
    <cellStyle name="Comma_Israel&amp;Safr_Plan_laroux_Cashflow1" xfId="318"/>
    <cellStyle name="Comma_Israel&amp;Safr_Plan_laroux_Fixed Dep. Sta" xfId="319"/>
    <cellStyle name="Comma_Israel&amp;Safr_Plan1997" xfId="320"/>
    <cellStyle name="Comma_Israel&amp;Safr_Plan1997_Book2" xfId="321"/>
    <cellStyle name="Comma_Israel&amp;Safr_Plan1997_Cashflow1" xfId="322"/>
    <cellStyle name="Comma_Israel&amp;Safr_Plan1997_Fixed Dep. Sta" xfId="323"/>
    <cellStyle name="Comma_Israel&amp;Safr_Plan1997_laroux" xfId="324"/>
    <cellStyle name="Comma_Israel&amp;Safr_Plan1997_laroux_Book2" xfId="325"/>
    <cellStyle name="Comma_Israel&amp;Safr_Plan1997_laroux_Cashflow1" xfId="326"/>
    <cellStyle name="Comma_Israel&amp;Safr_Plan1997_laroux_Fixed Dep. Sta" xfId="327"/>
    <cellStyle name="Comma_Italy" xfId="328"/>
    <cellStyle name="Comma_Italy_Book2" xfId="329"/>
    <cellStyle name="Comma_Italy_Cashflow1" xfId="330"/>
    <cellStyle name="Comma_Italy_Fixed Dep. Sta" xfId="331"/>
    <cellStyle name="Comma_Italy_laroux" xfId="332"/>
    <cellStyle name="Comma_Italy_laroux_Book2" xfId="333"/>
    <cellStyle name="Comma_Italy_laroux_Cashflow1" xfId="334"/>
    <cellStyle name="Comma_Italy_laroux_Fixed Dep. Sta" xfId="335"/>
    <cellStyle name="Comma_Italy_Plan" xfId="336"/>
    <cellStyle name="Comma_Italy_Plan_Book2" xfId="337"/>
    <cellStyle name="Comma_Italy_Plan_Cashflow1" xfId="338"/>
    <cellStyle name="Comma_Italy_Plan_Fixed Dep. Sta" xfId="339"/>
    <cellStyle name="Comma_Italy_Plan_laroux" xfId="340"/>
    <cellStyle name="Comma_Italy_Plan_laroux_Book2" xfId="341"/>
    <cellStyle name="Comma_Italy_Plan_laroux_Cashflow1" xfId="342"/>
    <cellStyle name="Comma_Italy_Plan_laroux_Fixed Dep. Sta" xfId="343"/>
    <cellStyle name="Comma_Italy_Plan1997" xfId="344"/>
    <cellStyle name="Comma_Italy_Plan1997_Book2" xfId="345"/>
    <cellStyle name="Comma_Italy_Plan1997_Cashflow1" xfId="346"/>
    <cellStyle name="Comma_Italy_Plan1997_Fixed Dep. Sta" xfId="347"/>
    <cellStyle name="Comma_Italy_Plan1997_laroux" xfId="348"/>
    <cellStyle name="Comma_Italy_Plan1997_laroux_Book2" xfId="349"/>
    <cellStyle name="Comma_Italy_Plan1997_laroux_Cashflow1" xfId="350"/>
    <cellStyle name="Comma_Italy_Plan1997_laroux_Fixed Dep. Sta" xfId="351"/>
    <cellStyle name="Comma_KLSE" xfId="352"/>
    <cellStyle name="Comma_KLSE-wr-bankingfacilities" xfId="353"/>
    <cellStyle name="Comma_laroux" xfId="354"/>
    <cellStyle name="Comma_laroux_1" xfId="355"/>
    <cellStyle name="Comma_laroux_1_Book2" xfId="356"/>
    <cellStyle name="Comma_laroux_1_Cashflow1" xfId="357"/>
    <cellStyle name="Comma_laroux_1_Fixed Dep. Sta" xfId="358"/>
    <cellStyle name="Comma_laroux_1_laroux" xfId="359"/>
    <cellStyle name="Comma_laroux_1_laroux_Book2" xfId="360"/>
    <cellStyle name="Comma_laroux_1_laroux_Cashflow1" xfId="361"/>
    <cellStyle name="Comma_laroux_1_laroux_Fixed Dep. Sta" xfId="362"/>
    <cellStyle name="Comma_laroux_1_Plan" xfId="363"/>
    <cellStyle name="Comma_laroux_1_Plan_Book2" xfId="364"/>
    <cellStyle name="Comma_laroux_1_Plan_Cashflow1" xfId="365"/>
    <cellStyle name="Comma_laroux_1_Plan_Fixed Dep. Sta" xfId="366"/>
    <cellStyle name="Comma_laroux_1_Plan_laroux" xfId="367"/>
    <cellStyle name="Comma_laroux_1_Plan_laroux_Book2" xfId="368"/>
    <cellStyle name="Comma_laroux_1_Plan_laroux_Cashflow1" xfId="369"/>
    <cellStyle name="Comma_laroux_1_Plan_laroux_Fixed Dep. Sta" xfId="370"/>
    <cellStyle name="Comma_laroux_1_Plan1997" xfId="371"/>
    <cellStyle name="Comma_laroux_1_Plan1997_Book2" xfId="372"/>
    <cellStyle name="Comma_laroux_1_Plan1997_Cashflow1" xfId="373"/>
    <cellStyle name="Comma_laroux_1_Plan1997_Fixed Dep. Sta" xfId="374"/>
    <cellStyle name="Comma_laroux_1_Plan1997_laroux" xfId="375"/>
    <cellStyle name="Comma_laroux_1_Plan1997_laroux_Book2" xfId="376"/>
    <cellStyle name="Comma_laroux_1_Plan1997_laroux_Cashflow1" xfId="377"/>
    <cellStyle name="Comma_laroux_1_Plan1997_laroux_Fixed Dep. Sta" xfId="378"/>
    <cellStyle name="Comma_laroux_2" xfId="379"/>
    <cellStyle name="Comma_laroux_3" xfId="380"/>
    <cellStyle name="Comma_laroux_4" xfId="381"/>
    <cellStyle name="Comma_laroux_5" xfId="382"/>
    <cellStyle name="Comma_laroux_5_Book2" xfId="383"/>
    <cellStyle name="Comma_laroux_5_Cashflow1" xfId="384"/>
    <cellStyle name="Comma_laroux_5_Fixed Dep. Sta" xfId="385"/>
    <cellStyle name="Comma_laroux_Plan" xfId="386"/>
    <cellStyle name="Comma_laroux_Plan1997" xfId="387"/>
    <cellStyle name="Comma_MATERAL2" xfId="388"/>
    <cellStyle name="Comma_Module1" xfId="389"/>
    <cellStyle name="Comma_Module1_Book2" xfId="390"/>
    <cellStyle name="Comma_Module1_Cashflow1" xfId="391"/>
    <cellStyle name="Comma_Module1_Fixed Dep. Sta" xfId="392"/>
    <cellStyle name="Comma_Module1_laroux" xfId="393"/>
    <cellStyle name="Comma_Module1_laroux_Book2" xfId="394"/>
    <cellStyle name="Comma_Module1_laroux_Cashflow1" xfId="395"/>
    <cellStyle name="Comma_Module1_laroux_Fixed Dep. Sta" xfId="396"/>
    <cellStyle name="Comma_Module1_Plan" xfId="397"/>
    <cellStyle name="Comma_Module1_Plan_Book2" xfId="398"/>
    <cellStyle name="Comma_Module1_Plan_Cashflow1" xfId="399"/>
    <cellStyle name="Comma_Module1_Plan_Fixed Dep. Sta" xfId="400"/>
    <cellStyle name="Comma_Module1_Plan_laroux" xfId="401"/>
    <cellStyle name="Comma_Module1_Plan_laroux_Book2" xfId="402"/>
    <cellStyle name="Comma_Module1_Plan_laroux_Cashflow1" xfId="403"/>
    <cellStyle name="Comma_Module1_Plan_laroux_Fixed Dep. Sta" xfId="404"/>
    <cellStyle name="Comma_Module1_Plan1997" xfId="405"/>
    <cellStyle name="Comma_Module1_Plan1997_Book2" xfId="406"/>
    <cellStyle name="Comma_Module1_Plan1997_Cashflow1" xfId="407"/>
    <cellStyle name="Comma_Module1_Plan1997_Fixed Dep. Sta" xfId="408"/>
    <cellStyle name="Comma_Module1_Plan1997_laroux" xfId="409"/>
    <cellStyle name="Comma_Module1_Plan1997_laroux_Book2" xfId="410"/>
    <cellStyle name="Comma_Module1_Plan1997_laroux_Cashflow1" xfId="411"/>
    <cellStyle name="Comma_Module1_Plan1997_laroux_Fixed Dep. Sta" xfId="412"/>
    <cellStyle name="Comma_mud plant bolted" xfId="413"/>
    <cellStyle name="Comma_PERSONAL" xfId="414"/>
    <cellStyle name="Comma_PERSONAL_1" xfId="415"/>
    <cellStyle name="Comma_Plan" xfId="416"/>
    <cellStyle name="Comma_Projected" xfId="417"/>
    <cellStyle name="Comma_r1" xfId="418"/>
    <cellStyle name="Comma_r1_Book2" xfId="419"/>
    <cellStyle name="Comma_r1_Cashflow1" xfId="420"/>
    <cellStyle name="Comma_r1_Fixed Dep. Sta" xfId="421"/>
    <cellStyle name="Comma_r1_laroux" xfId="422"/>
    <cellStyle name="Comma_r1_laroux_Book2" xfId="423"/>
    <cellStyle name="Comma_r1_laroux_Cashflow1" xfId="424"/>
    <cellStyle name="Comma_r1_laroux_Fixed Dep. Sta" xfId="425"/>
    <cellStyle name="Comma_r1_Plan" xfId="426"/>
    <cellStyle name="Comma_r1_Plan_Book2" xfId="427"/>
    <cellStyle name="Comma_r1_Plan_Cashflow1" xfId="428"/>
    <cellStyle name="Comma_r1_Plan_Fixed Dep. Sta" xfId="429"/>
    <cellStyle name="Comma_r1_Plan_laroux" xfId="430"/>
    <cellStyle name="Comma_r1_Plan_laroux_Book2" xfId="431"/>
    <cellStyle name="Comma_r1_Plan_laroux_Cashflow1" xfId="432"/>
    <cellStyle name="Comma_r1_Plan_laroux_Fixed Dep. Sta" xfId="433"/>
    <cellStyle name="Comma_r1_Plan1997" xfId="434"/>
    <cellStyle name="Comma_r1_Plan1997_Book2" xfId="435"/>
    <cellStyle name="Comma_r1_Plan1997_Cashflow1" xfId="436"/>
    <cellStyle name="Comma_r1_Plan1997_Fixed Dep. Sta" xfId="437"/>
    <cellStyle name="Comma_r1_Plan1997_laroux" xfId="438"/>
    <cellStyle name="Comma_r1_Plan1997_laroux_Book2" xfId="439"/>
    <cellStyle name="Comma_r1_Plan1997_laroux_Cashflow1" xfId="440"/>
    <cellStyle name="Comma_r1_Plan1997_laroux_Fixed Dep. Sta" xfId="441"/>
    <cellStyle name="Comma_Reconcile W2vW6" xfId="442"/>
    <cellStyle name="Comma_Reconcile W2vW6_Book2" xfId="443"/>
    <cellStyle name="Comma_Reconcile W2vW6_Cashflow1" xfId="444"/>
    <cellStyle name="Comma_Reconcile W2vW6_Fixed Dep. Sta" xfId="445"/>
    <cellStyle name="Comma_Reconcile W2vW6_laroux" xfId="446"/>
    <cellStyle name="Comma_Reconcile W2vW6_laroux_Book2" xfId="447"/>
    <cellStyle name="Comma_Reconcile W2vW6_laroux_Cashflow1" xfId="448"/>
    <cellStyle name="Comma_Reconcile W2vW6_laroux_Fixed Dep. Sta" xfId="449"/>
    <cellStyle name="Comma_Reconcile W2vW6_Plan" xfId="450"/>
    <cellStyle name="Comma_Reconcile W2vW6_Plan_Book2" xfId="451"/>
    <cellStyle name="Comma_Reconcile W2vW6_Plan_Cashflow1" xfId="452"/>
    <cellStyle name="Comma_Reconcile W2vW6_Plan_Fixed Dep. Sta" xfId="453"/>
    <cellStyle name="Comma_Reconcile W2vW6_Plan_laroux" xfId="454"/>
    <cellStyle name="Comma_Reconcile W2vW6_Plan_laroux_Book2" xfId="455"/>
    <cellStyle name="Comma_Reconcile W2vW6_Plan_laroux_Cashflow1" xfId="456"/>
    <cellStyle name="Comma_Reconcile W2vW6_Plan_laroux_Fixed Dep. Sta" xfId="457"/>
    <cellStyle name="Comma_Reconcile W2vW6_Plan1997" xfId="458"/>
    <cellStyle name="Comma_Reconcile W2vW6_Plan1997_Book2" xfId="459"/>
    <cellStyle name="Comma_Reconcile W2vW6_Plan1997_Cashflow1" xfId="460"/>
    <cellStyle name="Comma_Reconcile W2vW6_Plan1997_Fixed Dep. Sta" xfId="461"/>
    <cellStyle name="Comma_Reconcile W2vW6_Plan1997_laroux" xfId="462"/>
    <cellStyle name="Comma_Reconcile W2vW6_Plan1997_laroux_Book2" xfId="463"/>
    <cellStyle name="Comma_Reconcile W2vW6_Plan1997_laroux_Cashflow1" xfId="464"/>
    <cellStyle name="Comma_Reconcile W2vW6_Plan1997_laroux_Fixed Dep. Sta" xfId="465"/>
    <cellStyle name="Comma_Sheet1" xfId="466"/>
    <cellStyle name="Comma_Sheet1 (2)" xfId="467"/>
    <cellStyle name="Comma_Sheet1 (2)_Book2" xfId="468"/>
    <cellStyle name="Comma_Sheet1 (2)_Cashflow1" xfId="469"/>
    <cellStyle name="Comma_Sheet1 (2)_Fixed Dep. Sta" xfId="470"/>
    <cellStyle name="Comma_Sheet1 (2)_laroux" xfId="471"/>
    <cellStyle name="Comma_Sheet1 (2)_laroux_Book2" xfId="472"/>
    <cellStyle name="Comma_Sheet1 (2)_laroux_Cashflow1" xfId="473"/>
    <cellStyle name="Comma_Sheet1 (2)_laroux_Fixed Dep. Sta" xfId="474"/>
    <cellStyle name="Comma_Sheet2" xfId="475"/>
    <cellStyle name="Comma_Sheet2_1" xfId="476"/>
    <cellStyle name="Comma_Sheet2_Book2" xfId="477"/>
    <cellStyle name="Comma_Sheet2_Cashflow1" xfId="478"/>
    <cellStyle name="Comma_Sheet2_Fixed Dep. Sta" xfId="479"/>
    <cellStyle name="Comma_Sheet2_laroux" xfId="480"/>
    <cellStyle name="Comma_Sheet2_laroux_Book2" xfId="481"/>
    <cellStyle name="Comma_Sheet2_laroux_Cashflow1" xfId="482"/>
    <cellStyle name="Comma_Sheet2_laroux_Fixed Dep. Sta" xfId="483"/>
    <cellStyle name="Comma_Sheet2_Plan" xfId="484"/>
    <cellStyle name="Comma_Sheet2_Plan_Book2" xfId="485"/>
    <cellStyle name="Comma_Sheet2_Plan_Cashflow1" xfId="486"/>
    <cellStyle name="Comma_Sheet2_Plan_Fixed Dep. Sta" xfId="487"/>
    <cellStyle name="Comma_Sheet2_Plan_laroux" xfId="488"/>
    <cellStyle name="Comma_Sheet2_Plan_laroux_Book2" xfId="489"/>
    <cellStyle name="Comma_Sheet2_Plan_laroux_Cashflow1" xfId="490"/>
    <cellStyle name="Comma_Sheet2_Plan_laroux_Fixed Dep. Sta" xfId="491"/>
    <cellStyle name="Comma_Sheet2_Plan1997" xfId="492"/>
    <cellStyle name="Comma_Sheet2_Plan1997_Book2" xfId="493"/>
    <cellStyle name="Comma_Sheet2_Plan1997_Cashflow1" xfId="494"/>
    <cellStyle name="Comma_Sheet2_Plan1997_Fixed Dep. Sta" xfId="495"/>
    <cellStyle name="Comma_Sheet2_Plan1997_laroux" xfId="496"/>
    <cellStyle name="Comma_Sheet2_Plan1997_laroux_Book2" xfId="497"/>
    <cellStyle name="Comma_Sheet2_Plan1997_laroux_Cashflow1" xfId="498"/>
    <cellStyle name="Comma_Sheet2_Plan1997_laroux_Fixed Dep. Sta" xfId="499"/>
    <cellStyle name="Comma_Sheet7" xfId="500"/>
    <cellStyle name="Comma_Summary" xfId="501"/>
    <cellStyle name="Comma_Summary_Book2" xfId="502"/>
    <cellStyle name="Comma_Summary_Cashflow1" xfId="503"/>
    <cellStyle name="Comma_Summary_Fixed Dep. Sta" xfId="504"/>
    <cellStyle name="Comma_Summary_laroux" xfId="505"/>
    <cellStyle name="Comma_Summary_laroux_Book2" xfId="506"/>
    <cellStyle name="Comma_Summary_laroux_Cashflow1" xfId="507"/>
    <cellStyle name="Comma_Summary_laroux_Fixed Dep. Sta" xfId="508"/>
    <cellStyle name="Comma_Summary_Plan" xfId="509"/>
    <cellStyle name="Comma_Summary_Plan_Book2" xfId="510"/>
    <cellStyle name="Comma_Summary_Plan_Cashflow1" xfId="511"/>
    <cellStyle name="Comma_Summary_Plan_Fixed Dep. Sta" xfId="512"/>
    <cellStyle name="Comma_Summary_Plan_laroux" xfId="513"/>
    <cellStyle name="Comma_Summary_Plan_laroux_Book2" xfId="514"/>
    <cellStyle name="Comma_Summary_Plan_laroux_Cashflow1" xfId="515"/>
    <cellStyle name="Comma_Summary_Plan_laroux_Fixed Dep. Sta" xfId="516"/>
    <cellStyle name="Comma_Summary_Plan1997" xfId="517"/>
    <cellStyle name="Comma_Summary_Plan1997_Book2" xfId="518"/>
    <cellStyle name="Comma_Summary_Plan1997_Cashflow1" xfId="519"/>
    <cellStyle name="Comma_Summary_Plan1997_Fixed Dep. Sta" xfId="520"/>
    <cellStyle name="Comma_Summary_Plan1997_laroux" xfId="521"/>
    <cellStyle name="Comma_Summary_Plan1997_laroux_Book2" xfId="522"/>
    <cellStyle name="Comma_Summary_Plan1997_laroux_Cashflow1" xfId="523"/>
    <cellStyle name="Comma_Summary_Plan1997_laroux_Fixed Dep. Sta" xfId="524"/>
    <cellStyle name="Comma_template" xfId="525"/>
    <cellStyle name="Comma_template_Book2" xfId="526"/>
    <cellStyle name="Comma_template_Cashflow1" xfId="527"/>
    <cellStyle name="Comma_template_Fixed Dep. Sta" xfId="528"/>
    <cellStyle name="Comma_template_laroux" xfId="529"/>
    <cellStyle name="Comma_template_laroux_Book2" xfId="530"/>
    <cellStyle name="Comma_template_laroux_Cashflow1" xfId="531"/>
    <cellStyle name="Comma_template_laroux_Fixed Dep. Sta" xfId="532"/>
    <cellStyle name="Comma_TRADE DEBTORS 0398" xfId="533"/>
    <cellStyle name="Comma_TRADE DEBTORS 0498" xfId="534"/>
    <cellStyle name="Comma_TRADE DEBTORS 0598" xfId="535"/>
    <cellStyle name="Comma_Units" xfId="536"/>
    <cellStyle name="Comma_Units_1" xfId="537"/>
    <cellStyle name="Comma_Units_1_Book2" xfId="538"/>
    <cellStyle name="Comma_Units_1_Cashflow1" xfId="539"/>
    <cellStyle name="Comma_Units_1_Fixed Dep. Sta" xfId="540"/>
    <cellStyle name="Comma_Units_1_laroux" xfId="541"/>
    <cellStyle name="Comma_Units_1_laroux_Book2" xfId="542"/>
    <cellStyle name="Comma_Units_1_laroux_Cashflow1" xfId="543"/>
    <cellStyle name="Comma_Units_1_laroux_Fixed Dep. Sta" xfId="544"/>
    <cellStyle name="Comma_Units_1_Plan" xfId="545"/>
    <cellStyle name="Comma_Units_1_Plan_Book2" xfId="546"/>
    <cellStyle name="Comma_Units_1_Plan_Cashflow1" xfId="547"/>
    <cellStyle name="Comma_Units_1_Plan_Fixed Dep. Sta" xfId="548"/>
    <cellStyle name="Comma_Units_1_Plan_laroux" xfId="549"/>
    <cellStyle name="Comma_Units_1_Plan_laroux_Book2" xfId="550"/>
    <cellStyle name="Comma_Units_1_Plan_laroux_Cashflow1" xfId="551"/>
    <cellStyle name="Comma_Units_1_Plan_laroux_Fixed Dep. Sta" xfId="552"/>
    <cellStyle name="Comma_Units_1_Plan1997" xfId="553"/>
    <cellStyle name="Comma_Units_1_Plan1997_Book2" xfId="554"/>
    <cellStyle name="Comma_Units_1_Plan1997_Cashflow1" xfId="555"/>
    <cellStyle name="Comma_Units_1_Plan1997_Fixed Dep. Sta" xfId="556"/>
    <cellStyle name="Comma_Units_1_Plan1997_laroux" xfId="557"/>
    <cellStyle name="Comma_Units_1_Plan1997_laroux_Book2" xfId="558"/>
    <cellStyle name="Comma_Units_1_Plan1997_laroux_Cashflow1" xfId="559"/>
    <cellStyle name="Comma_Units_1_Plan1997_laroux_Fixed Dep. Sta" xfId="560"/>
    <cellStyle name="Comma_Units_Book2" xfId="561"/>
    <cellStyle name="Comma_Units_Cashflow1" xfId="562"/>
    <cellStyle name="Comma_Units_Fixed Dep. Sta" xfId="563"/>
    <cellStyle name="Comma_Units_laroux" xfId="564"/>
    <cellStyle name="Comma_Units_laroux_Book2" xfId="565"/>
    <cellStyle name="Comma_Units_laroux_Cashflow1" xfId="566"/>
    <cellStyle name="Comma_Units_laroux_Fixed Dep. Sta" xfId="567"/>
    <cellStyle name="Comma_USW" xfId="568"/>
    <cellStyle name="Comma_Values" xfId="569"/>
    <cellStyle name="Comma_Values_Book2" xfId="570"/>
    <cellStyle name="Comma_Values_Cashflow1" xfId="571"/>
    <cellStyle name="Comma_Values_Fixed Dep. Sta" xfId="572"/>
    <cellStyle name="Comma_Values_laroux" xfId="573"/>
    <cellStyle name="Comma_Values_laroux_Book2" xfId="574"/>
    <cellStyle name="Comma_Values_laroux_Cashflow1" xfId="575"/>
    <cellStyle name="Comma_Values_laroux_Fixed Dep. Sta" xfId="576"/>
    <cellStyle name="Comma_Values_Plan" xfId="577"/>
    <cellStyle name="Comma_Values_Plan_Book2" xfId="578"/>
    <cellStyle name="Comma_Values_Plan_Cashflow1" xfId="579"/>
    <cellStyle name="Comma_Values_Plan_Fixed Dep. Sta" xfId="580"/>
    <cellStyle name="Comma_Values_Plan_laroux" xfId="581"/>
    <cellStyle name="Comma_Values_Plan_laroux_Book2" xfId="582"/>
    <cellStyle name="Comma_Values_Plan_laroux_Cashflow1" xfId="583"/>
    <cellStyle name="Comma_Values_Plan_laroux_Fixed Dep. Sta" xfId="584"/>
    <cellStyle name="Comma_Values_Plan1997" xfId="585"/>
    <cellStyle name="Comma_Values_Plan1997_Book2" xfId="586"/>
    <cellStyle name="Comma_Values_Plan1997_Cashflow1" xfId="587"/>
    <cellStyle name="Comma_Values_Plan1997_Fixed Dep. Sta" xfId="588"/>
    <cellStyle name="Comma_Values_Plan1997_laroux" xfId="589"/>
    <cellStyle name="Comma_Values_Plan1997_laroux_Book2" xfId="590"/>
    <cellStyle name="Comma_Values_Plan1997_laroux_Cashflow1" xfId="591"/>
    <cellStyle name="Comma_Values_Plan1997_laroux_Fixed Dep. Sta" xfId="592"/>
    <cellStyle name="Currency" xfId="593"/>
    <cellStyle name="Currency [0]" xfId="594"/>
    <cellStyle name="Currency [0]_301198" xfId="595"/>
    <cellStyle name="Currency [0]_9899 Trade Debtors" xfId="596"/>
    <cellStyle name="Currency [0]_Aging 981031" xfId="597"/>
    <cellStyle name="Currency [0]_Balance Sheet &amp; Cash Flow" xfId="598"/>
    <cellStyle name="Currency [0]_Book2" xfId="599"/>
    <cellStyle name="Currency [0]_Cashflow1" xfId="600"/>
    <cellStyle name="Currency [0]_Disposal of FUH" xfId="601"/>
    <cellStyle name="Currency [0]_Fixed Dep. Sta" xfId="602"/>
    <cellStyle name="Currency [0]_GLrmrdlrOct98" xfId="603"/>
    <cellStyle name="Currency [0]_Israel&amp;Safr" xfId="604"/>
    <cellStyle name="Currency [0]_Italy" xfId="605"/>
    <cellStyle name="Currency [0]_KLSE" xfId="606"/>
    <cellStyle name="Currency [0]_KLSE-wr-bankingfacilities" xfId="607"/>
    <cellStyle name="Currency [0]_laroux" xfId="608"/>
    <cellStyle name="Currency [0]_laroux_1" xfId="609"/>
    <cellStyle name="Currency [0]_laroux_2" xfId="610"/>
    <cellStyle name="Currency [0]_laroux_2_laroux" xfId="611"/>
    <cellStyle name="Currency [0]_laroux_3" xfId="612"/>
    <cellStyle name="Currency [0]_laroux_4" xfId="613"/>
    <cellStyle name="Currency [0]_laroux_MATERAL2" xfId="614"/>
    <cellStyle name="Currency [0]_laroux_MATERAL2_laroux" xfId="615"/>
    <cellStyle name="Currency [0]_laroux_mud plant bolted" xfId="616"/>
    <cellStyle name="Currency [0]_MATERAL2" xfId="617"/>
    <cellStyle name="Currency [0]_Module1" xfId="618"/>
    <cellStyle name="Currency [0]_mud plant bolted" xfId="619"/>
    <cellStyle name="Currency [0]_mud plant bolted_laroux" xfId="620"/>
    <cellStyle name="Currency [0]_PERSONAL" xfId="621"/>
    <cellStyle name="Currency [0]_PERSONAL_1" xfId="622"/>
    <cellStyle name="Currency [0]_PERSONAL_2" xfId="623"/>
    <cellStyle name="Currency [0]_PERSONAL_Book2" xfId="624"/>
    <cellStyle name="Currency [0]_PERSONAL_Fixed Dep. Sta" xfId="625"/>
    <cellStyle name="Currency [0]_Projected" xfId="626"/>
    <cellStyle name="Currency [0]_r1" xfId="627"/>
    <cellStyle name="Currency [0]_RC_31011996" xfId="628"/>
    <cellStyle name="Currency [0]_Reconcile W2vW6" xfId="629"/>
    <cellStyle name="Currency [0]_Sheet1" xfId="630"/>
    <cellStyle name="Currency [0]_Sheet1 (2)" xfId="631"/>
    <cellStyle name="Currency [0]_Sheet1 (2)_laroux" xfId="632"/>
    <cellStyle name="Currency [0]_Sheet2" xfId="633"/>
    <cellStyle name="Currency [0]_Sheet2_1" xfId="634"/>
    <cellStyle name="Currency [0]_Sheet7" xfId="635"/>
    <cellStyle name="Currency [0]_Summary" xfId="636"/>
    <cellStyle name="Currency [0]_TRADE DEBTORS 0398" xfId="637"/>
    <cellStyle name="Currency [0]_TRADE DEBTORS 0498" xfId="638"/>
    <cellStyle name="Currency [0]_TRADE DEBTORS 0598" xfId="639"/>
    <cellStyle name="Currency [0]_Units" xfId="640"/>
    <cellStyle name="Currency [0]_Units_1" xfId="641"/>
    <cellStyle name="Currency [0]_Units_laroux" xfId="642"/>
    <cellStyle name="Currency [0]_Values" xfId="643"/>
    <cellStyle name="Currency_301198" xfId="644"/>
    <cellStyle name="Currency_9899 Trade Debtors" xfId="645"/>
    <cellStyle name="Currency_Aging 981031" xfId="646"/>
    <cellStyle name="Currency_Balance Sheet &amp; Cash Flow" xfId="647"/>
    <cellStyle name="Currency_Book2" xfId="648"/>
    <cellStyle name="Currency_Cashflow1" xfId="649"/>
    <cellStyle name="Currency_Disposal of FUH" xfId="650"/>
    <cellStyle name="Currency_Fixed Dep. Sta" xfId="651"/>
    <cellStyle name="Currency_GLrmrdlrOct98" xfId="652"/>
    <cellStyle name="Currency_Israel&amp;Safr" xfId="653"/>
    <cellStyle name="Currency_Italy" xfId="654"/>
    <cellStyle name="Currency_KLSE" xfId="655"/>
    <cellStyle name="Currency_KLSE-wr-bankingfacilities" xfId="656"/>
    <cellStyle name="Currency_laroux" xfId="657"/>
    <cellStyle name="Currency_laroux_1" xfId="658"/>
    <cellStyle name="Currency_laroux_1_Plan" xfId="659"/>
    <cellStyle name="Currency_laroux_1_Plan1997" xfId="660"/>
    <cellStyle name="Currency_laroux_2" xfId="661"/>
    <cellStyle name="Currency_laroux_2_laroux" xfId="662"/>
    <cellStyle name="Currency_laroux_2_Plan" xfId="663"/>
    <cellStyle name="Currency_laroux_2_Plan1997" xfId="664"/>
    <cellStyle name="Currency_laroux_3" xfId="665"/>
    <cellStyle name="Currency_laroux_3_Plan" xfId="666"/>
    <cellStyle name="Currency_laroux_3_Plan_laroux" xfId="667"/>
    <cellStyle name="Currency_laroux_3_Plan1997" xfId="668"/>
    <cellStyle name="Currency_laroux_3_Plan1997_laroux" xfId="669"/>
    <cellStyle name="Currency_laroux_4" xfId="670"/>
    <cellStyle name="Currency_laroux_5" xfId="671"/>
    <cellStyle name="Currency_laroux_Plan" xfId="672"/>
    <cellStyle name="Currency_laroux_Plan_9899 Trade Debtors" xfId="673"/>
    <cellStyle name="Currency_laroux_Plan_Aging 981031" xfId="674"/>
    <cellStyle name="Currency_laroux_Plan_Balance Sheet &amp; Cash Flow" xfId="675"/>
    <cellStyle name="Currency_laroux_Plan_Book2" xfId="676"/>
    <cellStyle name="Currency_laroux_Plan_Cashflow1" xfId="677"/>
    <cellStyle name="Currency_laroux_Plan_Fixed Dep. Sta" xfId="678"/>
    <cellStyle name="Currency_laroux_Plan_GLrmrdlrOct98" xfId="679"/>
    <cellStyle name="Currency_laroux_Plan1997" xfId="680"/>
    <cellStyle name="Currency_laroux_Plan1997_9899 Trade Debtors" xfId="681"/>
    <cellStyle name="Currency_laroux_Plan1997_Aging 981031" xfId="682"/>
    <cellStyle name="Currency_laroux_Plan1997_Balance Sheet &amp; Cash Flow" xfId="683"/>
    <cellStyle name="Currency_laroux_Plan1997_Book2" xfId="684"/>
    <cellStyle name="Currency_laroux_Plan1997_Cashflow1" xfId="685"/>
    <cellStyle name="Currency_laroux_Plan1997_Fixed Dep. Sta" xfId="686"/>
    <cellStyle name="Currency_laroux_Plan1997_GLrmrdlrOct98" xfId="687"/>
    <cellStyle name="Currency_MATERAL2" xfId="688"/>
    <cellStyle name="Currency_Module1" xfId="689"/>
    <cellStyle name="Currency_mud plant bolted" xfId="690"/>
    <cellStyle name="Currency_mud plant bolted_Cashflow1" xfId="691"/>
    <cellStyle name="Currency_PERSONAL" xfId="692"/>
    <cellStyle name="Currency_PERSONAL_1" xfId="693"/>
    <cellStyle name="Currency_PERSONAL_2" xfId="694"/>
    <cellStyle name="Currency_PERSONAL_Book2" xfId="695"/>
    <cellStyle name="Currency_PERSONAL_Fixed Dep. Sta" xfId="696"/>
    <cellStyle name="Currency_Plan" xfId="697"/>
    <cellStyle name="Currency_Plan_laroux" xfId="698"/>
    <cellStyle name="Currency_Projected" xfId="699"/>
    <cellStyle name="Currency_r1" xfId="700"/>
    <cellStyle name="Currency_RC_31011996" xfId="701"/>
    <cellStyle name="Currency_Reconcile W2vW6" xfId="702"/>
    <cellStyle name="Currency_Sheet1" xfId="703"/>
    <cellStyle name="Currency_Sheet1 (2)" xfId="704"/>
    <cellStyle name="Currency_Sheet1 (2)_laroux" xfId="705"/>
    <cellStyle name="Currency_Sheet1_1" xfId="706"/>
    <cellStyle name="Currency_Sheet1_9899 Trade Debtors" xfId="707"/>
    <cellStyle name="Currency_Sheet1_Aging 981031" xfId="708"/>
    <cellStyle name="Currency_Sheet1_Balance Sheet &amp; Cash Flow" xfId="709"/>
    <cellStyle name="Currency_Sheet1_Book2" xfId="710"/>
    <cellStyle name="Currency_Sheet1_Cashflow1" xfId="711"/>
    <cellStyle name="Currency_Sheet1_Fixed Dep. Sta" xfId="712"/>
    <cellStyle name="Currency_Sheet1_GLrmrdlrOct98" xfId="713"/>
    <cellStyle name="Currency_Sheet1_PERSONAL" xfId="714"/>
    <cellStyle name="Currency_Sheet2" xfId="715"/>
    <cellStyle name="Currency_Sheet2_1" xfId="716"/>
    <cellStyle name="Currency_Sheet7" xfId="717"/>
    <cellStyle name="Currency_Summary" xfId="718"/>
    <cellStyle name="Currency_TRADE DEBTORS 0398" xfId="719"/>
    <cellStyle name="Currency_TRADE DEBTORS 0498" xfId="720"/>
    <cellStyle name="Currency_TRADE DEBTORS 0598" xfId="721"/>
    <cellStyle name="Currency_Units" xfId="722"/>
    <cellStyle name="Currency_Units_1" xfId="723"/>
    <cellStyle name="Currency_Units_laroux" xfId="724"/>
    <cellStyle name="Currency_USW" xfId="725"/>
    <cellStyle name="Currency_USW_9899 Trade Debtors" xfId="726"/>
    <cellStyle name="Currency_USW_Aging 981031" xfId="727"/>
    <cellStyle name="Currency_USW_Balance Sheet &amp; Cash Flow" xfId="728"/>
    <cellStyle name="Currency_USW_Book2" xfId="729"/>
    <cellStyle name="Currency_USW_Cashflow1" xfId="730"/>
    <cellStyle name="Currency_USW_Fixed Dep. Sta" xfId="731"/>
    <cellStyle name="Currency_USW_GLrmrdlrOct98" xfId="732"/>
    <cellStyle name="Currency_Values" xfId="733"/>
    <cellStyle name="Currency1" xfId="734"/>
    <cellStyle name="Date" xfId="735"/>
    <cellStyle name="Date_USW" xfId="736"/>
    <cellStyle name="Dollar (zero dec)" xfId="737"/>
    <cellStyle name="Fixed" xfId="738"/>
    <cellStyle name="Fixed_USW" xfId="739"/>
    <cellStyle name="HEADING1" xfId="740"/>
    <cellStyle name="HEADING2" xfId="741"/>
    <cellStyle name="Normal_301198" xfId="742"/>
    <cellStyle name="Normal_Certs Q2" xfId="743"/>
    <cellStyle name="Normal_Certs Q2 (2)" xfId="744"/>
    <cellStyle name="Normal_Disposal of FUH" xfId="745"/>
    <cellStyle name="Normal_Facility" xfId="746"/>
    <cellStyle name="Normal_Facility_Cashflow1" xfId="747"/>
    <cellStyle name="Normal_Israel&amp;Safr" xfId="748"/>
    <cellStyle name="Normal_kfb899" xfId="749"/>
    <cellStyle name="Normal_KLSE" xfId="750"/>
    <cellStyle name="Normal_laroux" xfId="751"/>
    <cellStyle name="Normal_laroux_1" xfId="752"/>
    <cellStyle name="Normal_laroux_1_laroux" xfId="753"/>
    <cellStyle name="Normal_laroux_2" xfId="754"/>
    <cellStyle name="Normal_laroux_2_Plan" xfId="755"/>
    <cellStyle name="Normal_laroux_2_Plan1997" xfId="756"/>
    <cellStyle name="Normal_laroux_3" xfId="757"/>
    <cellStyle name="Normal_laroux_3_Plan" xfId="758"/>
    <cellStyle name="Normal_laroux_3_Plan1997" xfId="759"/>
    <cellStyle name="Normal_laroux_4" xfId="760"/>
    <cellStyle name="Normal_laroux_5" xfId="761"/>
    <cellStyle name="Normal_laroux_laroux" xfId="762"/>
    <cellStyle name="Normal_laroux_Plan" xfId="763"/>
    <cellStyle name="Normal_laroux_Plan1997" xfId="764"/>
    <cellStyle name="Normal_MATERAL2" xfId="765"/>
    <cellStyle name="Normal_Module1" xfId="766"/>
    <cellStyle name="Normal_mud plant bolted" xfId="767"/>
    <cellStyle name="Normal_PENPARTS" xfId="768"/>
    <cellStyle name="Normal_PERSONAL" xfId="769"/>
    <cellStyle name="Normal_PERSONAL_1" xfId="770"/>
    <cellStyle name="Normal_Plan" xfId="771"/>
    <cellStyle name="Normal_PROD SALES" xfId="772"/>
    <cellStyle name="Normal_PROD SALES by Region Pg 2" xfId="773"/>
    <cellStyle name="Normal_PRODUCT" xfId="774"/>
    <cellStyle name="Normal_r1" xfId="775"/>
    <cellStyle name="Normal_RC_31011996" xfId="776"/>
    <cellStyle name="Normal_Reconcile W2vW6" xfId="777"/>
    <cellStyle name="Normal_Sheet1" xfId="778"/>
    <cellStyle name="Normal_Sheet1 (2)" xfId="779"/>
    <cellStyle name="Normal_Sheet2" xfId="780"/>
    <cellStyle name="Normal_Sheet3" xfId="781"/>
    <cellStyle name="Normal_Sheet7" xfId="782"/>
    <cellStyle name="Normal_Summary" xfId="783"/>
    <cellStyle name="Normal_Summary_laroux" xfId="784"/>
    <cellStyle name="Normal_TRADE DEBTORS 0398" xfId="785"/>
    <cellStyle name="Normal_TRADE DEBTORS 0498" xfId="786"/>
    <cellStyle name="Normal_TRADE DEBTORS 0598" xfId="787"/>
    <cellStyle name="Normal_Units" xfId="788"/>
    <cellStyle name="Normal_Units_1" xfId="789"/>
    <cellStyle name="Percent" xfId="790"/>
    <cellStyle name="Percent_laroux" xfId="791"/>
    <cellStyle name="Percent_USW" xfId="792"/>
    <cellStyle name="Total" xfId="793"/>
    <cellStyle name="Total_USW" xfId="7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2nd%20qtr%2030090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index"/>
      <sheetName val="rpt"/>
      <sheetName val="Q1 vs Q2"/>
      <sheetName val="seg"/>
      <sheetName val="seg1"/>
      <sheetName val="segbud"/>
      <sheetName val="segvar"/>
      <sheetName val="tae"/>
      <sheetName val="nta"/>
      <sheetName val="Sheet1"/>
      <sheetName val="mpr"/>
      <sheetName val="bs"/>
      <sheetName val="grp"/>
      <sheetName val="fmbh"/>
      <sheetName val="fssb"/>
      <sheetName val="foh"/>
      <sheetName val="adjs"/>
      <sheetName val="fuh"/>
      <sheetName val="brwng"/>
      <sheetName val="ifc LTL"/>
      <sheetName val="sub vs draft"/>
    </sheetNames>
    <sheetDataSet>
      <sheetData sheetId="4">
        <row r="17">
          <cell r="C17">
            <v>39971</v>
          </cell>
          <cell r="F17">
            <v>8340</v>
          </cell>
          <cell r="I17">
            <v>151939</v>
          </cell>
        </row>
        <row r="21">
          <cell r="C21">
            <v>621</v>
          </cell>
          <cell r="F21">
            <v>-25914</v>
          </cell>
          <cell r="I21">
            <v>124663</v>
          </cell>
        </row>
        <row r="30">
          <cell r="C30">
            <v>17507</v>
          </cell>
          <cell r="F30">
            <v>8164</v>
          </cell>
          <cell r="I30">
            <v>133530</v>
          </cell>
        </row>
        <row r="39">
          <cell r="C39">
            <v>30334</v>
          </cell>
          <cell r="F39">
            <v>-3328</v>
          </cell>
          <cell r="I39">
            <v>89048.599</v>
          </cell>
        </row>
        <row r="41">
          <cell r="C41">
            <v>640</v>
          </cell>
          <cell r="F41">
            <v>-2664</v>
          </cell>
          <cell r="I41">
            <v>268054</v>
          </cell>
        </row>
        <row r="42">
          <cell r="I42">
            <v>68271</v>
          </cell>
        </row>
        <row r="43">
          <cell r="C43">
            <v>-6225</v>
          </cell>
          <cell r="F43">
            <v>2300</v>
          </cell>
          <cell r="I43">
            <v>-348831</v>
          </cell>
        </row>
        <row r="47">
          <cell r="I47">
            <v>11469</v>
          </cell>
        </row>
        <row r="49">
          <cell r="C49">
            <v>6266</v>
          </cell>
          <cell r="F49">
            <v>281</v>
          </cell>
        </row>
        <row r="58">
          <cell r="F58">
            <v>982.3212000000001</v>
          </cell>
        </row>
      </sheetData>
      <sheetData sheetId="9">
        <row r="19">
          <cell r="D19">
            <v>12.174152606779145</v>
          </cell>
        </row>
        <row r="42">
          <cell r="D42">
            <v>19.13246694026448</v>
          </cell>
        </row>
      </sheetData>
      <sheetData sheetId="11">
        <row r="5">
          <cell r="U5">
            <v>89114</v>
          </cell>
        </row>
        <row r="7">
          <cell r="U7">
            <v>0</v>
          </cell>
        </row>
        <row r="9">
          <cell r="U9">
            <v>2851</v>
          </cell>
        </row>
        <row r="11">
          <cell r="U11">
            <v>19044</v>
          </cell>
        </row>
        <row r="16">
          <cell r="U16">
            <v>-6942</v>
          </cell>
        </row>
        <row r="18">
          <cell r="U18">
            <v>-7684</v>
          </cell>
        </row>
        <row r="20">
          <cell r="D20">
            <v>-23108</v>
          </cell>
          <cell r="U20">
            <v>-17239</v>
          </cell>
        </row>
        <row r="27">
          <cell r="U27">
            <v>982</v>
          </cell>
        </row>
        <row r="32">
          <cell r="U32">
            <v>-4088</v>
          </cell>
        </row>
        <row r="36">
          <cell r="U36">
            <v>-1637.4999999999998</v>
          </cell>
        </row>
      </sheetData>
      <sheetData sheetId="12">
        <row r="8">
          <cell r="D8">
            <v>270789.691</v>
          </cell>
          <cell r="E8">
            <v>283694</v>
          </cell>
        </row>
        <row r="9">
          <cell r="D9">
            <v>0</v>
          </cell>
          <cell r="E9">
            <v>0</v>
          </cell>
        </row>
        <row r="10">
          <cell r="D10">
            <v>49090</v>
          </cell>
          <cell r="E10">
            <v>48383</v>
          </cell>
        </row>
        <row r="11">
          <cell r="D11">
            <v>86</v>
          </cell>
          <cell r="E11">
            <v>86</v>
          </cell>
        </row>
        <row r="13">
          <cell r="D13">
            <v>16520</v>
          </cell>
          <cell r="E13">
            <v>16520</v>
          </cell>
        </row>
        <row r="14">
          <cell r="D14">
            <v>8577</v>
          </cell>
          <cell r="E14">
            <v>8220</v>
          </cell>
        </row>
        <row r="15">
          <cell r="D15">
            <v>0</v>
          </cell>
          <cell r="E15">
            <v>0</v>
          </cell>
        </row>
        <row r="18">
          <cell r="D18">
            <v>27309.377</v>
          </cell>
          <cell r="E18">
            <v>42080</v>
          </cell>
        </row>
        <row r="19">
          <cell r="D19">
            <v>73959.221</v>
          </cell>
          <cell r="E19">
            <v>97166</v>
          </cell>
        </row>
        <row r="20">
          <cell r="D20">
            <v>9123.913</v>
          </cell>
          <cell r="E20">
            <v>4048</v>
          </cell>
        </row>
        <row r="21">
          <cell r="D21">
            <v>38989.689</v>
          </cell>
          <cell r="E21">
            <v>38101</v>
          </cell>
        </row>
        <row r="22">
          <cell r="D22">
            <v>692.7079999999842</v>
          </cell>
          <cell r="E22">
            <v>677</v>
          </cell>
        </row>
        <row r="23">
          <cell r="E23">
            <v>1642</v>
          </cell>
        </row>
        <row r="24">
          <cell r="D24">
            <v>3006</v>
          </cell>
          <cell r="E24">
            <v>6727</v>
          </cell>
        </row>
        <row r="27">
          <cell r="D27">
            <v>20778.755</v>
          </cell>
          <cell r="E27">
            <v>20724</v>
          </cell>
        </row>
        <row r="29">
          <cell r="D29">
            <v>7589.909999999996</v>
          </cell>
          <cell r="E29">
            <v>29594</v>
          </cell>
        </row>
        <row r="30">
          <cell r="D30">
            <v>752.945000000007</v>
          </cell>
          <cell r="E30">
            <v>149</v>
          </cell>
        </row>
        <row r="31">
          <cell r="D31">
            <v>19320.261</v>
          </cell>
          <cell r="E31">
            <v>18875</v>
          </cell>
        </row>
        <row r="33">
          <cell r="D33">
            <v>209863.72</v>
          </cell>
          <cell r="E33">
            <v>217533</v>
          </cell>
        </row>
        <row r="40">
          <cell r="D40">
            <v>263160</v>
          </cell>
          <cell r="E40">
            <v>263160</v>
          </cell>
        </row>
        <row r="41">
          <cell r="D41">
            <v>12161</v>
          </cell>
          <cell r="E41">
            <v>12161</v>
          </cell>
        </row>
        <row r="45">
          <cell r="D45">
            <v>47772</v>
          </cell>
          <cell r="E45">
            <v>45196</v>
          </cell>
        </row>
        <row r="46">
          <cell r="D46">
            <v>107895</v>
          </cell>
          <cell r="E46">
            <v>107895</v>
          </cell>
        </row>
        <row r="47">
          <cell r="D47">
            <v>2546</v>
          </cell>
          <cell r="E47">
            <v>3418</v>
          </cell>
        </row>
        <row r="48">
          <cell r="D48">
            <v>25628.086999999996</v>
          </cell>
          <cell r="E48">
            <v>29500</v>
          </cell>
        </row>
        <row r="49">
          <cell r="D49">
            <v>6363</v>
          </cell>
          <cell r="E49">
            <v>6363</v>
          </cell>
        </row>
        <row r="50">
          <cell r="D50">
            <v>1076</v>
          </cell>
          <cell r="E50">
            <v>1228</v>
          </cell>
        </row>
        <row r="55">
          <cell r="D55">
            <v>-301843</v>
          </cell>
        </row>
        <row r="56">
          <cell r="D56">
            <v>15718</v>
          </cell>
        </row>
        <row r="57">
          <cell r="D57">
            <v>58642</v>
          </cell>
        </row>
        <row r="58">
          <cell r="D58">
            <v>9164</v>
          </cell>
        </row>
        <row r="59">
          <cell r="D59">
            <v>8684</v>
          </cell>
        </row>
        <row r="60">
          <cell r="D60">
            <v>437</v>
          </cell>
        </row>
        <row r="61">
          <cell r="D61">
            <v>-17564.5</v>
          </cell>
        </row>
        <row r="62">
          <cell r="D62">
            <v>0</v>
          </cell>
        </row>
      </sheetData>
      <sheetData sheetId="13">
        <row r="23">
          <cell r="AE23">
            <v>0</v>
          </cell>
        </row>
      </sheetData>
      <sheetData sheetId="18">
        <row r="24">
          <cell r="D24">
            <v>5868786.972</v>
          </cell>
        </row>
      </sheetData>
      <sheetData sheetId="19">
        <row r="5">
          <cell r="X5">
            <v>207013.72</v>
          </cell>
        </row>
        <row r="6">
          <cell r="X6">
            <v>25627.5</v>
          </cell>
        </row>
        <row r="10">
          <cell r="X10">
            <v>2850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4"/>
  <sheetViews>
    <sheetView tabSelected="1" workbookViewId="0" topLeftCell="A1">
      <selection activeCell="B323" sqref="B323"/>
    </sheetView>
  </sheetViews>
  <sheetFormatPr defaultColWidth="8.88671875" defaultRowHeight="15.75"/>
  <cols>
    <col min="1" max="4" width="2.99609375" style="1" customWidth="1"/>
    <col min="5" max="5" width="22.5546875" style="2" customWidth="1"/>
    <col min="6" max="6" width="9.3359375" style="2" customWidth="1"/>
    <col min="7" max="7" width="2.77734375" style="2" customWidth="1"/>
    <col min="8" max="8" width="9.3359375" style="2" customWidth="1"/>
    <col min="9" max="9" width="2.77734375" style="2" customWidth="1"/>
    <col min="10" max="10" width="9.3359375" style="10" customWidth="1"/>
    <col min="11" max="11" width="2.77734375" style="10" customWidth="1"/>
    <col min="12" max="12" width="9.4453125" style="10" customWidth="1"/>
    <col min="13" max="13" width="4.6640625" style="10" customWidth="1"/>
    <col min="14" max="14" width="10.6640625" style="10" customWidth="1"/>
    <col min="15" max="16384" width="10.6640625" style="2" customWidth="1"/>
  </cols>
  <sheetData>
    <row r="1" spans="6:14" ht="17.25" customHeight="1">
      <c r="F1" s="3" t="s">
        <v>0</v>
      </c>
      <c r="G1" s="4"/>
      <c r="H1" s="4"/>
      <c r="J1" s="5"/>
      <c r="K1" s="6" t="s">
        <v>1</v>
      </c>
      <c r="L1" s="7"/>
      <c r="M1" s="2"/>
      <c r="N1" s="2"/>
    </row>
    <row r="2" spans="6:14" ht="12.75" customHeight="1">
      <c r="F2" s="1" t="s">
        <v>2</v>
      </c>
      <c r="G2" s="8"/>
      <c r="H2" s="8"/>
      <c r="J2" s="9"/>
      <c r="K2" s="2"/>
      <c r="M2" s="2"/>
      <c r="N2" s="2"/>
    </row>
    <row r="3" spans="6:14" ht="12.75" customHeight="1">
      <c r="F3" s="1" t="s">
        <v>3</v>
      </c>
      <c r="G3" s="8"/>
      <c r="H3" s="8"/>
      <c r="J3" s="2"/>
      <c r="K3" s="2"/>
      <c r="M3" s="2"/>
      <c r="N3" s="2"/>
    </row>
    <row r="4" spans="6:14" ht="12.75" customHeight="1">
      <c r="F4" s="1"/>
      <c r="J4" s="2"/>
      <c r="K4" s="2"/>
      <c r="L4" s="2"/>
      <c r="M4" s="2"/>
      <c r="N4" s="2"/>
    </row>
    <row r="5" spans="6:14" ht="12.75" customHeight="1">
      <c r="F5" s="11" t="s">
        <v>4</v>
      </c>
      <c r="G5" s="11"/>
      <c r="H5" s="11"/>
      <c r="J5" s="2"/>
      <c r="K5" s="2"/>
      <c r="L5" s="2"/>
      <c r="M5" s="2"/>
      <c r="N5" s="2"/>
    </row>
    <row r="6" spans="3:14" ht="12.75" customHeight="1">
      <c r="C6" s="12"/>
      <c r="D6" s="12"/>
      <c r="F6" s="11" t="s">
        <v>5</v>
      </c>
      <c r="G6" s="11"/>
      <c r="H6" s="11"/>
      <c r="J6" s="2"/>
      <c r="K6" s="2"/>
      <c r="L6" s="2"/>
      <c r="M6" s="2"/>
      <c r="N6" s="2"/>
    </row>
    <row r="7" spans="1:14" ht="12.75" customHeight="1">
      <c r="A7" s="13"/>
      <c r="F7" s="11"/>
      <c r="G7" s="11"/>
      <c r="H7" s="11"/>
      <c r="J7" s="2"/>
      <c r="K7" s="2"/>
      <c r="L7" s="2"/>
      <c r="M7" s="2"/>
      <c r="N7" s="2"/>
    </row>
    <row r="8" spans="1:14" ht="18" customHeight="1">
      <c r="A8" s="13"/>
      <c r="B8" s="14" t="s">
        <v>6</v>
      </c>
      <c r="C8" s="2"/>
      <c r="D8" s="14"/>
      <c r="J8" s="2"/>
      <c r="K8" s="2"/>
      <c r="L8" s="2"/>
      <c r="M8" s="2"/>
      <c r="N8" s="2"/>
    </row>
    <row r="9" spans="1:14" ht="12.75" customHeight="1">
      <c r="A9" s="13"/>
      <c r="C9" s="15"/>
      <c r="D9" s="15"/>
      <c r="G9" s="11" t="s">
        <v>7</v>
      </c>
      <c r="H9" s="11"/>
      <c r="K9" s="11" t="s">
        <v>8</v>
      </c>
      <c r="L9" s="2"/>
      <c r="M9" s="2"/>
      <c r="N9" s="2"/>
    </row>
    <row r="10" spans="1:14" ht="12.75" customHeight="1">
      <c r="A10" s="13"/>
      <c r="C10" s="15"/>
      <c r="D10" s="15"/>
      <c r="F10" s="11" t="s">
        <v>9</v>
      </c>
      <c r="G10" s="11"/>
      <c r="H10" s="12" t="s">
        <v>10</v>
      </c>
      <c r="J10" s="11" t="s">
        <v>9</v>
      </c>
      <c r="K10" s="11"/>
      <c r="L10" s="12" t="s">
        <v>10</v>
      </c>
      <c r="M10" s="2"/>
      <c r="N10" s="2"/>
    </row>
    <row r="11" spans="1:14" ht="12.75" customHeight="1">
      <c r="A11" s="13"/>
      <c r="C11" s="15"/>
      <c r="D11" s="15"/>
      <c r="F11" s="11" t="s">
        <v>11</v>
      </c>
      <c r="G11" s="11"/>
      <c r="H11" s="12" t="s">
        <v>12</v>
      </c>
      <c r="J11" s="11" t="s">
        <v>13</v>
      </c>
      <c r="K11" s="11"/>
      <c r="L11" s="12" t="s">
        <v>12</v>
      </c>
      <c r="M11" s="2"/>
      <c r="N11" s="2"/>
    </row>
    <row r="12" spans="1:14" ht="12.75" customHeight="1">
      <c r="A12" s="13"/>
      <c r="C12" s="15"/>
      <c r="D12" s="15"/>
      <c r="F12" s="11" t="s">
        <v>14</v>
      </c>
      <c r="G12" s="11"/>
      <c r="H12" s="11" t="s">
        <v>14</v>
      </c>
      <c r="J12" s="11" t="s">
        <v>15</v>
      </c>
      <c r="K12" s="11"/>
      <c r="L12" s="11" t="s">
        <v>16</v>
      </c>
      <c r="M12" s="2"/>
      <c r="N12" s="2"/>
    </row>
    <row r="13" spans="1:13" ht="12.75" customHeight="1">
      <c r="A13" s="1" t="s">
        <v>1</v>
      </c>
      <c r="C13" s="2"/>
      <c r="D13" s="2"/>
      <c r="F13" s="16" t="s">
        <v>17</v>
      </c>
      <c r="G13" s="17"/>
      <c r="H13" s="16" t="s">
        <v>18</v>
      </c>
      <c r="I13" s="18"/>
      <c r="J13" s="16" t="s">
        <v>17</v>
      </c>
      <c r="K13" s="17"/>
      <c r="L13" s="16" t="s">
        <v>18</v>
      </c>
      <c r="M13" s="2"/>
    </row>
    <row r="14" spans="3:13" ht="12.75" customHeight="1">
      <c r="C14" s="2"/>
      <c r="D14" s="2"/>
      <c r="F14" s="11" t="s">
        <v>19</v>
      </c>
      <c r="G14" s="11"/>
      <c r="H14" s="11" t="s">
        <v>19</v>
      </c>
      <c r="I14" s="15"/>
      <c r="J14" s="11" t="s">
        <v>19</v>
      </c>
      <c r="K14" s="19"/>
      <c r="L14" s="19" t="s">
        <v>19</v>
      </c>
      <c r="M14" s="2"/>
    </row>
    <row r="15" spans="1:13" ht="9.75" customHeight="1">
      <c r="A15" s="11"/>
      <c r="C15" s="2"/>
      <c r="D15" s="2"/>
      <c r="F15" s="8"/>
      <c r="G15" s="8"/>
      <c r="H15" s="8"/>
      <c r="J15" s="8"/>
      <c r="K15" s="8"/>
      <c r="L15" s="8"/>
      <c r="M15" s="2"/>
    </row>
    <row r="16" spans="1:13" ht="13.5" customHeight="1">
      <c r="A16" s="11">
        <v>1</v>
      </c>
      <c r="B16" s="1" t="s">
        <v>20</v>
      </c>
      <c r="C16" s="2" t="s">
        <v>21</v>
      </c>
      <c r="D16" s="15"/>
      <c r="F16" s="20">
        <f>J16-43578</f>
        <v>45536</v>
      </c>
      <c r="G16" s="20"/>
      <c r="H16" s="21">
        <v>68292</v>
      </c>
      <c r="I16" s="20"/>
      <c r="J16" s="22">
        <f>'[1]mpr'!U5</f>
        <v>89114</v>
      </c>
      <c r="K16" s="22"/>
      <c r="L16" s="21">
        <v>129434</v>
      </c>
      <c r="M16" s="2"/>
    </row>
    <row r="17" spans="1:13" ht="13.5" customHeight="1">
      <c r="A17" s="11"/>
      <c r="B17" s="1" t="s">
        <v>22</v>
      </c>
      <c r="C17" s="2" t="s">
        <v>23</v>
      </c>
      <c r="D17" s="2"/>
      <c r="F17" s="20">
        <f>J17-0</f>
        <v>0</v>
      </c>
      <c r="G17" s="20"/>
      <c r="H17" s="21">
        <v>0</v>
      </c>
      <c r="I17" s="20"/>
      <c r="J17" s="22">
        <f>'[1]mpr'!U7</f>
        <v>0</v>
      </c>
      <c r="K17" s="22"/>
      <c r="L17" s="21">
        <v>0</v>
      </c>
      <c r="M17" s="2"/>
    </row>
    <row r="18" spans="1:13" ht="13.5" customHeight="1">
      <c r="A18" s="11"/>
      <c r="B18" s="1" t="s">
        <v>24</v>
      </c>
      <c r="C18" s="2" t="s">
        <v>25</v>
      </c>
      <c r="D18" s="2"/>
      <c r="F18" s="20">
        <f>J18-1332</f>
        <v>1519</v>
      </c>
      <c r="G18" s="20"/>
      <c r="H18" s="21">
        <v>-299</v>
      </c>
      <c r="I18" s="20"/>
      <c r="J18" s="22">
        <f>'[1]mpr'!U9</f>
        <v>2851</v>
      </c>
      <c r="K18" s="22"/>
      <c r="L18" s="21">
        <v>818</v>
      </c>
      <c r="M18" s="2" t="s">
        <v>1</v>
      </c>
    </row>
    <row r="19" spans="1:13" ht="13.5" customHeight="1">
      <c r="A19" s="11"/>
      <c r="C19" s="2"/>
      <c r="D19" s="2"/>
      <c r="F19" s="23"/>
      <c r="G19" s="23"/>
      <c r="H19" s="24"/>
      <c r="I19" s="23"/>
      <c r="J19" s="25"/>
      <c r="K19" s="22"/>
      <c r="L19" s="24"/>
      <c r="M19" s="2"/>
    </row>
    <row r="20" spans="1:13" ht="13.5" customHeight="1">
      <c r="A20" s="11">
        <v>2</v>
      </c>
      <c r="B20" s="1" t="s">
        <v>20</v>
      </c>
      <c r="C20" s="2" t="s">
        <v>26</v>
      </c>
      <c r="D20" s="2"/>
      <c r="F20" s="23">
        <f>J20-8580</f>
        <v>10464</v>
      </c>
      <c r="G20" s="23"/>
      <c r="H20" s="21">
        <v>15535</v>
      </c>
      <c r="I20" s="23"/>
      <c r="J20" s="25">
        <f>'[1]mpr'!U11</f>
        <v>19044</v>
      </c>
      <c r="K20" s="22"/>
      <c r="L20" s="21">
        <v>30028</v>
      </c>
      <c r="M20" s="2"/>
    </row>
    <row r="21" spans="1:13" ht="13.5" customHeight="1">
      <c r="A21" s="11"/>
      <c r="C21" s="2" t="s">
        <v>27</v>
      </c>
      <c r="D21" s="2"/>
      <c r="F21" s="23"/>
      <c r="G21" s="23"/>
      <c r="H21" s="24"/>
      <c r="I21" s="23"/>
      <c r="J21" s="25"/>
      <c r="K21" s="22"/>
      <c r="L21" s="24"/>
      <c r="M21" s="2"/>
    </row>
    <row r="22" spans="1:13" ht="13.5" customHeight="1">
      <c r="A22" s="11"/>
      <c r="C22" s="2" t="s">
        <v>28</v>
      </c>
      <c r="D22" s="2"/>
      <c r="F22" s="23"/>
      <c r="G22" s="23"/>
      <c r="H22" s="24"/>
      <c r="I22" s="23"/>
      <c r="J22" s="25"/>
      <c r="K22" s="22"/>
      <c r="L22" s="24"/>
      <c r="M22" s="2"/>
    </row>
    <row r="23" spans="1:13" ht="13.5" customHeight="1">
      <c r="A23" s="11"/>
      <c r="C23" s="2"/>
      <c r="D23" s="2"/>
      <c r="F23" s="23"/>
      <c r="G23" s="23"/>
      <c r="H23" s="24"/>
      <c r="I23" s="23"/>
      <c r="J23" s="25"/>
      <c r="K23" s="22"/>
      <c r="L23" s="24"/>
      <c r="M23" s="2"/>
    </row>
    <row r="24" spans="1:13" ht="13.5" customHeight="1">
      <c r="A24" s="11"/>
      <c r="B24" s="1" t="s">
        <v>22</v>
      </c>
      <c r="C24" s="2" t="s">
        <v>29</v>
      </c>
      <c r="D24" s="2"/>
      <c r="F24" s="23">
        <f>J24--(3629)</f>
        <v>-3313</v>
      </c>
      <c r="G24" s="23"/>
      <c r="H24" s="21">
        <v>-5288</v>
      </c>
      <c r="I24" s="23"/>
      <c r="J24" s="25">
        <f>'[1]mpr'!U16</f>
        <v>-6942</v>
      </c>
      <c r="K24" s="22"/>
      <c r="L24" s="21">
        <v>-10639</v>
      </c>
      <c r="M24" s="2"/>
    </row>
    <row r="25" spans="1:13" ht="13.5" customHeight="1">
      <c r="A25" s="11"/>
      <c r="C25" s="2"/>
      <c r="D25" s="2"/>
      <c r="F25" s="23"/>
      <c r="G25" s="23"/>
      <c r="H25" s="24"/>
      <c r="I25" s="23"/>
      <c r="J25" s="25"/>
      <c r="K25" s="22"/>
      <c r="L25" s="24"/>
      <c r="M25" s="2"/>
    </row>
    <row r="26" spans="1:13" ht="13.5" customHeight="1">
      <c r="A26" s="11"/>
      <c r="B26" s="1" t="s">
        <v>24</v>
      </c>
      <c r="C26" s="2" t="s">
        <v>30</v>
      </c>
      <c r="D26" s="2"/>
      <c r="F26" s="23">
        <f>J26--(3856)</f>
        <v>-3828</v>
      </c>
      <c r="G26" s="23"/>
      <c r="H26" s="21">
        <v>-4755</v>
      </c>
      <c r="I26" s="23"/>
      <c r="J26" s="25">
        <f>'[1]mpr'!U18</f>
        <v>-7684</v>
      </c>
      <c r="K26" s="22"/>
      <c r="L26" s="21">
        <v>-9404</v>
      </c>
      <c r="M26" s="2"/>
    </row>
    <row r="27" spans="1:13" ht="13.5" customHeight="1">
      <c r="A27" s="11"/>
      <c r="C27" s="2"/>
      <c r="D27" s="2"/>
      <c r="F27" s="23"/>
      <c r="G27" s="23"/>
      <c r="H27" s="24"/>
      <c r="I27" s="23"/>
      <c r="J27" s="25"/>
      <c r="K27" s="22"/>
      <c r="L27" s="24"/>
      <c r="M27" s="2"/>
    </row>
    <row r="28" spans="1:13" ht="13.5" customHeight="1">
      <c r="A28" s="11"/>
      <c r="B28" s="1" t="s">
        <v>31</v>
      </c>
      <c r="C28" s="2" t="s">
        <v>32</v>
      </c>
      <c r="D28" s="2"/>
      <c r="F28" s="23">
        <f>J28-0</f>
        <v>-17239</v>
      </c>
      <c r="G28" s="23"/>
      <c r="H28" s="21">
        <v>0</v>
      </c>
      <c r="I28" s="23"/>
      <c r="J28" s="25">
        <f>'[1]mpr'!U20</f>
        <v>-17239</v>
      </c>
      <c r="K28" s="22"/>
      <c r="L28" s="21">
        <v>0</v>
      </c>
      <c r="M28" s="2"/>
    </row>
    <row r="29" spans="1:13" ht="13.5" customHeight="1">
      <c r="A29" s="11"/>
      <c r="C29" s="2"/>
      <c r="D29" s="2"/>
      <c r="F29" s="26"/>
      <c r="G29" s="26"/>
      <c r="H29" s="21"/>
      <c r="I29" s="20"/>
      <c r="J29" s="22"/>
      <c r="K29" s="22"/>
      <c r="L29" s="21"/>
      <c r="M29" s="2"/>
    </row>
    <row r="30" spans="1:13" ht="13.5" customHeight="1">
      <c r="A30" s="15"/>
      <c r="B30" s="1" t="s">
        <v>33</v>
      </c>
      <c r="C30" s="2" t="s">
        <v>34</v>
      </c>
      <c r="D30" s="2"/>
      <c r="F30" s="20">
        <f>SUM(F20:F28)</f>
        <v>-13916</v>
      </c>
      <c r="G30" s="20"/>
      <c r="H30" s="20">
        <f>SUM(H20:H28)</f>
        <v>5492</v>
      </c>
      <c r="I30" s="20"/>
      <c r="J30" s="20">
        <f>SUM(J20:J28)</f>
        <v>-12821</v>
      </c>
      <c r="K30" s="20"/>
      <c r="L30" s="20">
        <f>SUM(L20:L28)</f>
        <v>9985</v>
      </c>
      <c r="M30" s="2"/>
    </row>
    <row r="31" spans="1:13" ht="13.5" customHeight="1">
      <c r="A31" s="15"/>
      <c r="B31" s="2"/>
      <c r="C31" s="2" t="s">
        <v>35</v>
      </c>
      <c r="D31" s="2"/>
      <c r="F31" s="20"/>
      <c r="G31" s="20"/>
      <c r="H31" s="21"/>
      <c r="I31" s="20"/>
      <c r="J31" s="20"/>
      <c r="K31" s="20"/>
      <c r="L31" s="21"/>
      <c r="M31" s="2"/>
    </row>
    <row r="32" spans="1:13" ht="13.5" customHeight="1">
      <c r="A32" s="11"/>
      <c r="C32" s="15"/>
      <c r="D32" s="15"/>
      <c r="F32" s="22"/>
      <c r="G32" s="22"/>
      <c r="H32" s="21"/>
      <c r="I32" s="20"/>
      <c r="J32" s="22"/>
      <c r="K32" s="22"/>
      <c r="L32" s="21"/>
      <c r="M32" s="2"/>
    </row>
    <row r="33" spans="1:13" ht="13.5" customHeight="1">
      <c r="A33" s="11"/>
      <c r="B33" s="1" t="s">
        <v>36</v>
      </c>
      <c r="C33" s="2" t="s">
        <v>37</v>
      </c>
      <c r="D33" s="2"/>
      <c r="F33" s="22">
        <f>J33-642</f>
        <v>340</v>
      </c>
      <c r="G33" s="22"/>
      <c r="H33" s="21">
        <v>1073</v>
      </c>
      <c r="I33" s="20"/>
      <c r="J33" s="22">
        <f>'[1]mpr'!U27</f>
        <v>982</v>
      </c>
      <c r="K33" s="22"/>
      <c r="L33" s="21">
        <v>2114</v>
      </c>
      <c r="M33" s="2"/>
    </row>
    <row r="34" spans="1:13" ht="13.5" customHeight="1">
      <c r="A34" s="11"/>
      <c r="C34" s="2" t="s">
        <v>38</v>
      </c>
      <c r="D34" s="2"/>
      <c r="F34" s="22"/>
      <c r="G34" s="22"/>
      <c r="H34" s="21"/>
      <c r="I34" s="20"/>
      <c r="J34" s="22"/>
      <c r="K34" s="22"/>
      <c r="L34" s="21"/>
      <c r="M34" s="2"/>
    </row>
    <row r="35" spans="1:13" ht="13.5" customHeight="1">
      <c r="A35" s="11"/>
      <c r="C35" s="2"/>
      <c r="D35" s="2"/>
      <c r="F35" s="26"/>
      <c r="G35" s="26"/>
      <c r="H35" s="21"/>
      <c r="I35" s="20"/>
      <c r="J35" s="22"/>
      <c r="K35" s="22"/>
      <c r="L35" s="21"/>
      <c r="M35" s="2"/>
    </row>
    <row r="36" spans="1:13" ht="13.5" customHeight="1">
      <c r="A36" s="11"/>
      <c r="B36" s="1" t="s">
        <v>39</v>
      </c>
      <c r="C36" s="2" t="s">
        <v>34</v>
      </c>
      <c r="D36" s="2"/>
      <c r="F36" s="20">
        <f>SUM(F30:F34)</f>
        <v>-13576</v>
      </c>
      <c r="G36" s="20"/>
      <c r="H36" s="20">
        <f>SUM(H30:H34)</f>
        <v>6565</v>
      </c>
      <c r="I36" s="20"/>
      <c r="J36" s="20">
        <f>SUM(J30:J34)</f>
        <v>-11839</v>
      </c>
      <c r="K36" s="20"/>
      <c r="L36" s="20">
        <f>SUM(L30:L34)</f>
        <v>12099</v>
      </c>
      <c r="M36" s="2"/>
    </row>
    <row r="37" spans="1:13" ht="13.5" customHeight="1">
      <c r="A37" s="11"/>
      <c r="C37" s="2" t="s">
        <v>35</v>
      </c>
      <c r="D37" s="2"/>
      <c r="F37" s="22"/>
      <c r="G37" s="22"/>
      <c r="H37" s="21"/>
      <c r="I37" s="20"/>
      <c r="J37" s="22"/>
      <c r="K37" s="22"/>
      <c r="L37" s="21"/>
      <c r="M37" s="2"/>
    </row>
    <row r="38" spans="1:13" ht="13.5" customHeight="1">
      <c r="A38" s="11"/>
      <c r="C38" s="15"/>
      <c r="D38" s="15"/>
      <c r="F38" s="22"/>
      <c r="G38" s="22"/>
      <c r="H38" s="21"/>
      <c r="I38" s="20"/>
      <c r="J38" s="22"/>
      <c r="K38" s="22"/>
      <c r="L38" s="21"/>
      <c r="M38" s="2"/>
    </row>
    <row r="39" spans="1:13" ht="13.5" customHeight="1">
      <c r="A39" s="11"/>
      <c r="B39" s="1" t="s">
        <v>40</v>
      </c>
      <c r="C39" s="2" t="s">
        <v>41</v>
      </c>
      <c r="D39" s="2"/>
      <c r="F39" s="20">
        <f>J39--(1488)</f>
        <v>-2600</v>
      </c>
      <c r="G39" s="20"/>
      <c r="H39" s="21">
        <v>-3411</v>
      </c>
      <c r="I39" s="20"/>
      <c r="J39" s="20">
        <f>'[1]mpr'!U32</f>
        <v>-4088</v>
      </c>
      <c r="K39" s="20"/>
      <c r="L39" s="21">
        <v>-6334</v>
      </c>
      <c r="M39" s="2"/>
    </row>
    <row r="40" spans="1:13" ht="13.5" customHeight="1">
      <c r="A40" s="11"/>
      <c r="C40" s="2"/>
      <c r="D40" s="2"/>
      <c r="F40" s="20"/>
      <c r="G40" s="20"/>
      <c r="H40" s="21"/>
      <c r="I40" s="20"/>
      <c r="J40" s="22"/>
      <c r="K40" s="22"/>
      <c r="L40" s="21"/>
      <c r="M40" s="2"/>
    </row>
    <row r="41" spans="1:13" ht="13.5" customHeight="1">
      <c r="A41" s="11"/>
      <c r="B41" s="1" t="s">
        <v>42</v>
      </c>
      <c r="C41" s="1" t="s">
        <v>42</v>
      </c>
      <c r="D41" s="2" t="s">
        <v>43</v>
      </c>
      <c r="F41" s="20">
        <f>SUM(F36:F39)</f>
        <v>-16176</v>
      </c>
      <c r="G41" s="20"/>
      <c r="H41" s="20">
        <f>SUM(H36:H39)</f>
        <v>3154</v>
      </c>
      <c r="I41" s="20"/>
      <c r="J41" s="22">
        <f>SUM(J36:J39)</f>
        <v>-15927</v>
      </c>
      <c r="K41" s="22"/>
      <c r="L41" s="20">
        <f>SUM(L36:L39)</f>
        <v>5765</v>
      </c>
      <c r="M41" s="2"/>
    </row>
    <row r="42" spans="1:13" ht="13.5" customHeight="1">
      <c r="A42" s="11"/>
      <c r="D42" s="2" t="s">
        <v>44</v>
      </c>
      <c r="F42" s="20"/>
      <c r="G42" s="20"/>
      <c r="H42" s="21"/>
      <c r="I42" s="20"/>
      <c r="J42" s="22"/>
      <c r="K42" s="22"/>
      <c r="L42" s="21"/>
      <c r="M42" s="2"/>
    </row>
    <row r="43" spans="1:13" ht="13.5" customHeight="1">
      <c r="A43" s="11"/>
      <c r="C43" s="1" t="s">
        <v>45</v>
      </c>
      <c r="D43" s="2" t="s">
        <v>46</v>
      </c>
      <c r="F43" s="20">
        <f>J43--(404)</f>
        <v>-1233.4999999999998</v>
      </c>
      <c r="G43" s="20"/>
      <c r="H43" s="21">
        <v>-1096</v>
      </c>
      <c r="I43" s="20"/>
      <c r="J43" s="20">
        <f>'[1]mpr'!U36</f>
        <v>-1637.4999999999998</v>
      </c>
      <c r="K43" s="20"/>
      <c r="L43" s="21">
        <v>-2328</v>
      </c>
      <c r="M43" s="2"/>
    </row>
    <row r="44" spans="1:13" ht="13.5" customHeight="1">
      <c r="A44" s="11"/>
      <c r="F44" s="27"/>
      <c r="G44" s="27"/>
      <c r="H44" s="28"/>
      <c r="I44" s="20"/>
      <c r="J44" s="22"/>
      <c r="K44" s="22"/>
      <c r="L44" s="28"/>
      <c r="M44" s="2"/>
    </row>
    <row r="45" spans="1:14" s="32" customFormat="1" ht="13.5" customHeight="1">
      <c r="A45" s="29"/>
      <c r="B45" s="30" t="s">
        <v>47</v>
      </c>
      <c r="C45" s="31" t="s">
        <v>48</v>
      </c>
      <c r="D45" s="30"/>
      <c r="F45" s="33">
        <v>0</v>
      </c>
      <c r="G45" s="33"/>
      <c r="H45" s="34">
        <v>0</v>
      </c>
      <c r="I45" s="33"/>
      <c r="J45" s="33">
        <v>0</v>
      </c>
      <c r="K45" s="33"/>
      <c r="L45" s="34">
        <v>0</v>
      </c>
      <c r="N45" s="35"/>
    </row>
    <row r="46" spans="1:13" ht="13.5" customHeight="1">
      <c r="A46" s="11"/>
      <c r="F46" s="27"/>
      <c r="G46" s="27"/>
      <c r="H46" s="28"/>
      <c r="I46" s="20"/>
      <c r="J46" s="22"/>
      <c r="K46" s="22"/>
      <c r="L46" s="28"/>
      <c r="M46" s="2"/>
    </row>
    <row r="47" spans="1:13" ht="13.5" customHeight="1">
      <c r="A47" s="11"/>
      <c r="B47" s="1" t="s">
        <v>49</v>
      </c>
      <c r="C47" s="2" t="s">
        <v>50</v>
      </c>
      <c r="D47" s="2"/>
      <c r="F47" s="20">
        <f>SUM(F41:F43)</f>
        <v>-17409.5</v>
      </c>
      <c r="G47" s="20"/>
      <c r="H47" s="20">
        <f>SUM(H41:H43)</f>
        <v>2058</v>
      </c>
      <c r="I47" s="20"/>
      <c r="J47" s="20">
        <f>SUM(J41:J43)</f>
        <v>-17564.5</v>
      </c>
      <c r="K47" s="20"/>
      <c r="L47" s="20">
        <f>SUM(L41:L43)</f>
        <v>3437</v>
      </c>
      <c r="M47" s="2"/>
    </row>
    <row r="48" spans="1:13" ht="13.5" customHeight="1">
      <c r="A48" s="11"/>
      <c r="C48" s="2" t="s">
        <v>51</v>
      </c>
      <c r="D48" s="2"/>
      <c r="F48" s="20"/>
      <c r="G48" s="20"/>
      <c r="H48" s="21"/>
      <c r="I48" s="20"/>
      <c r="J48" s="20"/>
      <c r="K48" s="20"/>
      <c r="L48" s="21"/>
      <c r="M48" s="2"/>
    </row>
    <row r="49" spans="1:13" ht="13.5" customHeight="1">
      <c r="A49" s="11"/>
      <c r="E49" s="15"/>
      <c r="F49" s="20"/>
      <c r="G49" s="20"/>
      <c r="H49" s="21"/>
      <c r="I49" s="20"/>
      <c r="J49" s="20"/>
      <c r="K49" s="20"/>
      <c r="L49" s="21"/>
      <c r="M49" s="2"/>
    </row>
    <row r="50" spans="1:13" ht="13.5" customHeight="1">
      <c r="A50" s="11"/>
      <c r="B50" s="1" t="s">
        <v>52</v>
      </c>
      <c r="C50" s="1" t="s">
        <v>42</v>
      </c>
      <c r="D50" s="2" t="s">
        <v>53</v>
      </c>
      <c r="F50" s="20">
        <f>J50-0</f>
        <v>0</v>
      </c>
      <c r="G50" s="20"/>
      <c r="H50" s="21">
        <f>L50</f>
        <v>0</v>
      </c>
      <c r="I50" s="20"/>
      <c r="J50" s="20">
        <v>0</v>
      </c>
      <c r="K50" s="20"/>
      <c r="L50" s="21">
        <f>P50</f>
        <v>0</v>
      </c>
      <c r="M50" s="2"/>
    </row>
    <row r="51" spans="1:13" ht="13.5" customHeight="1">
      <c r="A51" s="11"/>
      <c r="C51" s="1" t="s">
        <v>45</v>
      </c>
      <c r="D51" s="2" t="s">
        <v>54</v>
      </c>
      <c r="F51" s="20">
        <f>J51-0</f>
        <v>0</v>
      </c>
      <c r="G51" s="20"/>
      <c r="H51" s="21">
        <f>L51</f>
        <v>0</v>
      </c>
      <c r="I51" s="20"/>
      <c r="J51" s="20">
        <v>0</v>
      </c>
      <c r="K51" s="20"/>
      <c r="L51" s="21">
        <f>P51</f>
        <v>0</v>
      </c>
      <c r="M51" s="2"/>
    </row>
    <row r="52" spans="1:13" ht="13.5" customHeight="1">
      <c r="A52" s="11"/>
      <c r="C52" s="1" t="s">
        <v>55</v>
      </c>
      <c r="D52" s="2" t="s">
        <v>56</v>
      </c>
      <c r="F52" s="20">
        <f>J52-0</f>
        <v>0</v>
      </c>
      <c r="G52" s="20"/>
      <c r="H52" s="21">
        <f>L52</f>
        <v>0</v>
      </c>
      <c r="I52" s="20"/>
      <c r="J52" s="20">
        <v>0</v>
      </c>
      <c r="K52" s="20"/>
      <c r="L52" s="21">
        <f>P52</f>
        <v>0</v>
      </c>
      <c r="M52" s="2"/>
    </row>
    <row r="53" spans="1:13" ht="13.5" customHeight="1">
      <c r="A53" s="11"/>
      <c r="D53" s="2" t="s">
        <v>57</v>
      </c>
      <c r="F53" s="20"/>
      <c r="G53" s="20"/>
      <c r="H53" s="21"/>
      <c r="I53" s="20"/>
      <c r="J53" s="20"/>
      <c r="K53" s="20"/>
      <c r="L53" s="21"/>
      <c r="M53" s="2"/>
    </row>
    <row r="54" spans="1:13" ht="13.5" customHeight="1">
      <c r="A54" s="11"/>
      <c r="F54" s="27"/>
      <c r="G54" s="27"/>
      <c r="H54" s="28"/>
      <c r="I54" s="20"/>
      <c r="J54" s="22"/>
      <c r="K54" s="22"/>
      <c r="L54" s="28"/>
      <c r="M54" s="2"/>
    </row>
    <row r="55" spans="1:13" ht="13.5" customHeight="1">
      <c r="A55" s="11"/>
      <c r="B55" s="1" t="s">
        <v>58</v>
      </c>
      <c r="C55" s="2" t="s">
        <v>59</v>
      </c>
      <c r="D55" s="2"/>
      <c r="F55" s="20">
        <f>SUM(F47:F53)</f>
        <v>-17409.5</v>
      </c>
      <c r="G55" s="20"/>
      <c r="H55" s="20">
        <f>SUM(H47:H53)</f>
        <v>2058</v>
      </c>
      <c r="I55" s="20"/>
      <c r="J55" s="20">
        <f>SUM(J47:J53)</f>
        <v>-17564.5</v>
      </c>
      <c r="K55" s="20"/>
      <c r="L55" s="20">
        <f>SUM(L47:L53)</f>
        <v>3437</v>
      </c>
      <c r="M55" s="2"/>
    </row>
    <row r="56" spans="1:13" ht="13.5" customHeight="1">
      <c r="A56" s="11"/>
      <c r="C56" s="2" t="s">
        <v>60</v>
      </c>
      <c r="D56" s="2"/>
      <c r="F56" s="20"/>
      <c r="G56" s="20"/>
      <c r="H56" s="21"/>
      <c r="I56" s="20"/>
      <c r="J56" s="20"/>
      <c r="K56" s="20"/>
      <c r="L56" s="21"/>
      <c r="M56" s="2"/>
    </row>
    <row r="57" spans="1:13" ht="13.5" customHeight="1">
      <c r="A57" s="11"/>
      <c r="F57" s="20"/>
      <c r="G57" s="20"/>
      <c r="H57" s="21"/>
      <c r="I57" s="20"/>
      <c r="J57" s="20"/>
      <c r="K57" s="20"/>
      <c r="L57" s="21"/>
      <c r="M57" s="2"/>
    </row>
    <row r="58" spans="1:13" ht="13.5" customHeight="1">
      <c r="A58" s="11">
        <v>3</v>
      </c>
      <c r="B58" s="13" t="s">
        <v>61</v>
      </c>
      <c r="D58" s="13"/>
      <c r="F58" s="23"/>
      <c r="G58" s="23"/>
      <c r="H58" s="24"/>
      <c r="I58" s="23"/>
      <c r="J58" s="23"/>
      <c r="K58" s="23"/>
      <c r="L58" s="24"/>
      <c r="M58" s="2"/>
    </row>
    <row r="59" spans="1:13" ht="13.5" customHeight="1">
      <c r="A59" s="11"/>
      <c r="B59" s="13" t="s">
        <v>62</v>
      </c>
      <c r="D59" s="13"/>
      <c r="F59" s="20"/>
      <c r="G59" s="20"/>
      <c r="H59" s="21"/>
      <c r="I59" s="20"/>
      <c r="J59" s="20"/>
      <c r="K59" s="20"/>
      <c r="L59" s="21"/>
      <c r="M59" s="2"/>
    </row>
    <row r="60" spans="1:13" ht="13.5" customHeight="1">
      <c r="A60" s="11"/>
      <c r="B60" s="13" t="s">
        <v>63</v>
      </c>
      <c r="D60" s="13"/>
      <c r="F60" s="20"/>
      <c r="G60" s="20"/>
      <c r="H60" s="21"/>
      <c r="I60" s="20"/>
      <c r="J60" s="20"/>
      <c r="K60" s="20"/>
      <c r="L60" s="21"/>
      <c r="M60" s="2"/>
    </row>
    <row r="61" spans="1:13" ht="13.5" customHeight="1">
      <c r="A61" s="11"/>
      <c r="C61" s="1" t="s">
        <v>1</v>
      </c>
      <c r="E61" s="15"/>
      <c r="F61" s="20"/>
      <c r="G61" s="20"/>
      <c r="H61" s="21"/>
      <c r="I61" s="20"/>
      <c r="J61" s="20"/>
      <c r="K61" s="20"/>
      <c r="L61" s="21"/>
      <c r="M61" s="2"/>
    </row>
    <row r="62" spans="1:13" ht="13.5" customHeight="1">
      <c r="A62" s="11"/>
      <c r="C62" s="1" t="s">
        <v>20</v>
      </c>
      <c r="D62" s="13" t="s">
        <v>64</v>
      </c>
      <c r="E62" s="15"/>
      <c r="F62" s="36">
        <f>F55/263160*100</f>
        <v>-6.615557075543396</v>
      </c>
      <c r="G62" s="36"/>
      <c r="H62" s="36">
        <f>H55/263160*100</f>
        <v>0.7820337437300502</v>
      </c>
      <c r="I62" s="36"/>
      <c r="J62" s="36">
        <f>J55/263160*100</f>
        <v>-6.6744566043471645</v>
      </c>
      <c r="K62" s="36"/>
      <c r="L62" s="36">
        <f>L55/263160*100</f>
        <v>1.3060495516035873</v>
      </c>
      <c r="M62" s="2"/>
    </row>
    <row r="63" spans="1:13" ht="13.5" customHeight="1">
      <c r="A63" s="11"/>
      <c r="B63" s="37"/>
      <c r="D63" s="2" t="s">
        <v>65</v>
      </c>
      <c r="F63" s="36"/>
      <c r="G63" s="36"/>
      <c r="H63" s="36"/>
      <c r="I63" s="36"/>
      <c r="J63" s="36"/>
      <c r="K63" s="36"/>
      <c r="L63" s="36"/>
      <c r="M63" s="2"/>
    </row>
    <row r="64" spans="1:13" ht="13.5" customHeight="1">
      <c r="A64" s="11"/>
      <c r="C64" s="1" t="s">
        <v>22</v>
      </c>
      <c r="D64" s="2" t="s">
        <v>66</v>
      </c>
      <c r="F64" s="38" t="s">
        <v>67</v>
      </c>
      <c r="G64" s="39"/>
      <c r="H64" s="38" t="s">
        <v>67</v>
      </c>
      <c r="I64" s="39"/>
      <c r="J64" s="38" t="s">
        <v>67</v>
      </c>
      <c r="K64" s="39"/>
      <c r="L64" s="38" t="s">
        <v>67</v>
      </c>
      <c r="M64" s="2"/>
    </row>
    <row r="65" spans="1:13" ht="13.5" customHeight="1">
      <c r="A65" s="11"/>
      <c r="C65" s="2"/>
      <c r="D65" s="2" t="s">
        <v>65</v>
      </c>
      <c r="F65" s="40"/>
      <c r="G65" s="40"/>
      <c r="H65" s="40"/>
      <c r="I65" s="40"/>
      <c r="J65" s="40"/>
      <c r="K65" s="40"/>
      <c r="L65" s="40"/>
      <c r="M65" s="2"/>
    </row>
    <row r="66" spans="1:13" ht="14.25" customHeight="1">
      <c r="A66" s="11"/>
      <c r="C66" s="2"/>
      <c r="D66" s="41"/>
      <c r="F66" s="40"/>
      <c r="G66" s="40"/>
      <c r="H66" s="40"/>
      <c r="I66" s="40"/>
      <c r="J66" s="40"/>
      <c r="K66" s="40"/>
      <c r="L66" s="42"/>
      <c r="M66" s="2"/>
    </row>
    <row r="67" spans="1:13" ht="14.25" customHeight="1">
      <c r="A67" s="11"/>
      <c r="C67" s="2"/>
      <c r="D67" s="41"/>
      <c r="F67" s="40"/>
      <c r="G67" s="40"/>
      <c r="H67" s="40"/>
      <c r="I67" s="40"/>
      <c r="J67" s="40"/>
      <c r="K67" s="40"/>
      <c r="L67" s="42"/>
      <c r="M67" s="2"/>
    </row>
    <row r="68" spans="1:13" ht="14.25" customHeight="1">
      <c r="A68" s="11"/>
      <c r="C68" s="2"/>
      <c r="D68" s="41"/>
      <c r="F68" s="40"/>
      <c r="G68" s="40"/>
      <c r="H68" s="40"/>
      <c r="I68" s="40"/>
      <c r="J68" s="40"/>
      <c r="K68" s="40"/>
      <c r="L68" s="42"/>
      <c r="M68" s="2"/>
    </row>
    <row r="69" spans="3:13" ht="14.25" customHeight="1">
      <c r="C69" s="11"/>
      <c r="D69" s="43" t="s">
        <v>68</v>
      </c>
      <c r="E69" s="41"/>
      <c r="F69" s="44"/>
      <c r="G69" s="40"/>
      <c r="H69" s="40"/>
      <c r="I69" s="40"/>
      <c r="J69" s="40"/>
      <c r="K69" s="40"/>
      <c r="L69" s="40"/>
      <c r="M69" s="2"/>
    </row>
    <row r="70" spans="3:13" ht="14.25" customHeight="1">
      <c r="C70" s="11"/>
      <c r="D70" s="41"/>
      <c r="E70" s="41"/>
      <c r="F70" s="44"/>
      <c r="G70" s="40"/>
      <c r="H70" s="40"/>
      <c r="I70" s="40"/>
      <c r="J70" s="40"/>
      <c r="K70" s="40"/>
      <c r="L70" s="40"/>
      <c r="M70" s="2"/>
    </row>
    <row r="71" spans="3:13" ht="14.25" customHeight="1">
      <c r="C71" s="11"/>
      <c r="F71" s="40"/>
      <c r="G71" s="44"/>
      <c r="H71" s="45" t="s">
        <v>69</v>
      </c>
      <c r="I71" s="45"/>
      <c r="J71" s="45" t="s">
        <v>69</v>
      </c>
      <c r="K71" s="40"/>
      <c r="L71" s="40"/>
      <c r="M71" s="2"/>
    </row>
    <row r="72" spans="3:13" ht="14.25" customHeight="1">
      <c r="C72" s="11"/>
      <c r="F72" s="40"/>
      <c r="G72" s="44"/>
      <c r="H72" s="45" t="s">
        <v>70</v>
      </c>
      <c r="I72" s="45"/>
      <c r="J72" s="45" t="s">
        <v>71</v>
      </c>
      <c r="K72" s="40"/>
      <c r="L72" s="40"/>
      <c r="M72" s="2"/>
    </row>
    <row r="73" spans="3:13" ht="14.25" customHeight="1">
      <c r="C73" s="11"/>
      <c r="F73" s="40"/>
      <c r="G73" s="44"/>
      <c r="H73" s="45" t="s">
        <v>9</v>
      </c>
      <c r="I73" s="45"/>
      <c r="J73" s="45" t="s">
        <v>72</v>
      </c>
      <c r="K73" s="40"/>
      <c r="L73" s="40"/>
      <c r="M73" s="2"/>
    </row>
    <row r="74" spans="3:13" ht="14.25" customHeight="1">
      <c r="C74" s="11"/>
      <c r="F74" s="40"/>
      <c r="G74" s="40"/>
      <c r="H74" s="45" t="s">
        <v>14</v>
      </c>
      <c r="I74" s="45"/>
      <c r="J74" s="45" t="s">
        <v>73</v>
      </c>
      <c r="K74" s="40"/>
      <c r="L74" s="40"/>
      <c r="M74" s="2"/>
    </row>
    <row r="75" spans="3:13" ht="14.25" customHeight="1">
      <c r="C75" s="11"/>
      <c r="F75" s="40"/>
      <c r="G75" s="40"/>
      <c r="H75" s="45" t="s">
        <v>74</v>
      </c>
      <c r="I75" s="46"/>
      <c r="J75" s="46" t="s">
        <v>75</v>
      </c>
      <c r="K75" s="40"/>
      <c r="L75" s="40"/>
      <c r="M75" s="2"/>
    </row>
    <row r="76" spans="3:13" ht="14.25" customHeight="1">
      <c r="C76" s="11"/>
      <c r="F76" s="40"/>
      <c r="G76" s="40"/>
      <c r="H76" s="46"/>
      <c r="I76" s="46"/>
      <c r="J76" s="45" t="s">
        <v>76</v>
      </c>
      <c r="K76" s="40"/>
      <c r="L76" s="40"/>
      <c r="M76" s="2"/>
    </row>
    <row r="77" spans="3:13" ht="14.25" customHeight="1">
      <c r="C77" s="11"/>
      <c r="F77" s="40"/>
      <c r="G77" s="40"/>
      <c r="H77" s="47" t="s">
        <v>19</v>
      </c>
      <c r="I77" s="47"/>
      <c r="J77" s="47" t="s">
        <v>19</v>
      </c>
      <c r="K77" s="40"/>
      <c r="L77" s="40"/>
      <c r="M77" s="2"/>
    </row>
    <row r="78" spans="3:13" ht="14.25" customHeight="1">
      <c r="C78" s="11"/>
      <c r="F78" s="40"/>
      <c r="G78" s="40"/>
      <c r="H78" s="48"/>
      <c r="I78" s="48"/>
      <c r="J78" s="40"/>
      <c r="K78" s="40"/>
      <c r="L78" s="40"/>
      <c r="M78" s="2"/>
    </row>
    <row r="79" spans="1:14" s="32" customFormat="1" ht="14.25" customHeight="1">
      <c r="A79" s="30"/>
      <c r="B79" s="30"/>
      <c r="C79" s="49" t="s">
        <v>77</v>
      </c>
      <c r="D79" s="32" t="s">
        <v>78</v>
      </c>
      <c r="F79" s="50"/>
      <c r="G79" s="50"/>
      <c r="H79" s="51">
        <f>'[1]bs'!D8</f>
        <v>270789.691</v>
      </c>
      <c r="I79" s="52"/>
      <c r="J79" s="51">
        <f>'[1]bs'!E8</f>
        <v>283694</v>
      </c>
      <c r="K79" s="50"/>
      <c r="L79" s="50"/>
      <c r="N79" s="35"/>
    </row>
    <row r="80" spans="1:14" s="32" customFormat="1" ht="14.25" customHeight="1">
      <c r="A80" s="30"/>
      <c r="B80" s="30"/>
      <c r="C80" s="49" t="s">
        <v>79</v>
      </c>
      <c r="D80" s="32" t="s">
        <v>80</v>
      </c>
      <c r="F80" s="50"/>
      <c r="G80" s="50"/>
      <c r="H80" s="51">
        <f>'[1]bs'!D9</f>
        <v>0</v>
      </c>
      <c r="I80" s="51"/>
      <c r="J80" s="51">
        <f>'[1]bs'!E9</f>
        <v>0</v>
      </c>
      <c r="K80" s="50"/>
      <c r="L80" s="50"/>
      <c r="N80" s="35"/>
    </row>
    <row r="81" spans="1:14" s="32" customFormat="1" ht="14.25" customHeight="1">
      <c r="A81" s="30"/>
      <c r="B81" s="30"/>
      <c r="C81" s="49" t="s">
        <v>81</v>
      </c>
      <c r="D81" s="32" t="s">
        <v>82</v>
      </c>
      <c r="F81" s="50"/>
      <c r="G81" s="50"/>
      <c r="H81" s="51">
        <f>'[1]bs'!D10</f>
        <v>49090</v>
      </c>
      <c r="I81" s="52"/>
      <c r="J81" s="51">
        <f>'[1]bs'!E10</f>
        <v>48383</v>
      </c>
      <c r="K81" s="50" t="s">
        <v>1</v>
      </c>
      <c r="L81" s="50"/>
      <c r="N81" s="35"/>
    </row>
    <row r="82" spans="1:14" s="32" customFormat="1" ht="14.25" customHeight="1">
      <c r="A82" s="30"/>
      <c r="B82" s="30"/>
      <c r="C82" s="49" t="s">
        <v>83</v>
      </c>
      <c r="D82" s="32" t="s">
        <v>84</v>
      </c>
      <c r="F82" s="50"/>
      <c r="G82" s="50"/>
      <c r="H82" s="51">
        <f>'[1]bs'!D11</f>
        <v>86</v>
      </c>
      <c r="I82" s="52"/>
      <c r="J82" s="51">
        <f>'[1]bs'!E11</f>
        <v>86</v>
      </c>
      <c r="K82" s="50"/>
      <c r="L82" s="50"/>
      <c r="N82" s="35"/>
    </row>
    <row r="83" spans="1:14" s="32" customFormat="1" ht="14.25" customHeight="1">
      <c r="A83" s="30"/>
      <c r="B83" s="30"/>
      <c r="C83" s="49" t="s">
        <v>85</v>
      </c>
      <c r="D83" s="32" t="s">
        <v>86</v>
      </c>
      <c r="F83" s="50"/>
      <c r="G83" s="50"/>
      <c r="H83" s="51">
        <f>'[1]bs'!D13</f>
        <v>16520</v>
      </c>
      <c r="I83" s="52"/>
      <c r="J83" s="51">
        <f>'[1]bs'!E13</f>
        <v>16520</v>
      </c>
      <c r="K83" s="50"/>
      <c r="L83" s="50"/>
      <c r="N83" s="35"/>
    </row>
    <row r="84" spans="1:14" s="32" customFormat="1" ht="14.25" customHeight="1">
      <c r="A84" s="30"/>
      <c r="B84" s="30"/>
      <c r="C84" s="49" t="s">
        <v>87</v>
      </c>
      <c r="D84" s="32" t="s">
        <v>88</v>
      </c>
      <c r="F84" s="50"/>
      <c r="G84" s="50"/>
      <c r="H84" s="51">
        <f>'[1]bs'!D15</f>
        <v>0</v>
      </c>
      <c r="I84" s="52"/>
      <c r="J84" s="51">
        <f>'[1]bs'!E15</f>
        <v>0</v>
      </c>
      <c r="K84" s="50"/>
      <c r="L84" s="50"/>
      <c r="N84" s="35"/>
    </row>
    <row r="85" spans="1:14" s="32" customFormat="1" ht="14.25" customHeight="1">
      <c r="A85" s="30"/>
      <c r="B85" s="30"/>
      <c r="C85" s="49" t="s">
        <v>89</v>
      </c>
      <c r="D85" s="32" t="s">
        <v>90</v>
      </c>
      <c r="F85" s="50"/>
      <c r="G85" s="50"/>
      <c r="H85" s="51">
        <f>'[1]bs'!D14</f>
        <v>8577</v>
      </c>
      <c r="I85" s="52"/>
      <c r="J85" s="51">
        <f>'[1]bs'!E14</f>
        <v>8220</v>
      </c>
      <c r="K85" s="50"/>
      <c r="L85" s="50"/>
      <c r="N85" s="35"/>
    </row>
    <row r="86" spans="1:14" s="32" customFormat="1" ht="14.25" customHeight="1">
      <c r="A86" s="30"/>
      <c r="B86" s="30"/>
      <c r="C86" s="29"/>
      <c r="F86" s="50"/>
      <c r="G86" s="50"/>
      <c r="H86" s="53" t="s">
        <v>1</v>
      </c>
      <c r="I86" s="53"/>
      <c r="J86" s="51"/>
      <c r="K86" s="50"/>
      <c r="L86" s="50"/>
      <c r="N86" s="35"/>
    </row>
    <row r="87" spans="1:14" s="32" customFormat="1" ht="14.25" customHeight="1">
      <c r="A87" s="30"/>
      <c r="B87" s="30"/>
      <c r="C87" s="49" t="s">
        <v>91</v>
      </c>
      <c r="D87" s="54" t="s">
        <v>92</v>
      </c>
      <c r="F87" s="50"/>
      <c r="G87" s="50"/>
      <c r="H87" s="55"/>
      <c r="I87" s="55"/>
      <c r="J87" s="50"/>
      <c r="K87" s="50"/>
      <c r="L87" s="50"/>
      <c r="N87" s="35"/>
    </row>
    <row r="88" spans="1:14" s="32" customFormat="1" ht="14.25" customHeight="1">
      <c r="A88" s="30"/>
      <c r="B88" s="30"/>
      <c r="C88" s="29"/>
      <c r="D88" s="30"/>
      <c r="E88" s="56" t="s">
        <v>93</v>
      </c>
      <c r="F88" s="50"/>
      <c r="G88" s="50"/>
      <c r="H88" s="57">
        <f>'[1]bs'!D21</f>
        <v>38989.689</v>
      </c>
      <c r="I88" s="58"/>
      <c r="J88" s="57">
        <f>'[1]bs'!E21</f>
        <v>38101</v>
      </c>
      <c r="K88" s="50"/>
      <c r="L88" s="50"/>
      <c r="N88" s="35"/>
    </row>
    <row r="89" spans="1:14" s="32" customFormat="1" ht="14.25" customHeight="1">
      <c r="A89" s="30"/>
      <c r="B89" s="30"/>
      <c r="C89" s="29"/>
      <c r="D89" s="30"/>
      <c r="E89" s="56" t="s">
        <v>94</v>
      </c>
      <c r="F89" s="50"/>
      <c r="G89" s="50"/>
      <c r="H89" s="59">
        <f>'[1]bs'!D19</f>
        <v>73959.221</v>
      </c>
      <c r="I89" s="58"/>
      <c r="J89" s="59">
        <f>'[1]bs'!E19</f>
        <v>97166</v>
      </c>
      <c r="K89" s="50"/>
      <c r="L89" s="50"/>
      <c r="N89" s="35"/>
    </row>
    <row r="90" spans="1:14" s="32" customFormat="1" ht="14.25" customHeight="1">
      <c r="A90" s="30"/>
      <c r="B90" s="30"/>
      <c r="C90" s="29"/>
      <c r="D90" s="30"/>
      <c r="E90" s="56" t="s">
        <v>95</v>
      </c>
      <c r="F90" s="50"/>
      <c r="G90" s="50"/>
      <c r="H90" s="59">
        <f>'[1]bs'!D20</f>
        <v>9123.913</v>
      </c>
      <c r="I90" s="58"/>
      <c r="J90" s="59">
        <f>'[1]bs'!E20</f>
        <v>4048</v>
      </c>
      <c r="K90" s="50"/>
      <c r="L90" s="50"/>
      <c r="N90" s="35"/>
    </row>
    <row r="91" spans="1:14" s="32" customFormat="1" ht="14.25" customHeight="1">
      <c r="A91" s="30"/>
      <c r="B91" s="30"/>
      <c r="C91" s="29"/>
      <c r="D91" s="30"/>
      <c r="E91" s="56" t="s">
        <v>96</v>
      </c>
      <c r="F91" s="50"/>
      <c r="G91" s="50"/>
      <c r="H91" s="59">
        <f>'[1]bs'!D22</f>
        <v>692.7079999999842</v>
      </c>
      <c r="I91" s="58"/>
      <c r="J91" s="59">
        <f>'[1]bs'!E22</f>
        <v>677</v>
      </c>
      <c r="K91" s="50"/>
      <c r="L91" s="50"/>
      <c r="N91" s="35"/>
    </row>
    <row r="92" spans="1:14" s="32" customFormat="1" ht="14.25" customHeight="1">
      <c r="A92" s="30"/>
      <c r="B92" s="30"/>
      <c r="C92" s="29"/>
      <c r="D92" s="30"/>
      <c r="E92" s="56" t="s">
        <v>97</v>
      </c>
      <c r="F92" s="50"/>
      <c r="G92" s="50"/>
      <c r="H92" s="59">
        <f>'[1]bs'!D24</f>
        <v>3006</v>
      </c>
      <c r="I92" s="58"/>
      <c r="J92" s="59">
        <f>'[1]bs'!E24</f>
        <v>6727</v>
      </c>
      <c r="K92" s="50"/>
      <c r="L92" s="50"/>
      <c r="N92" s="35"/>
    </row>
    <row r="93" spans="1:14" s="32" customFormat="1" ht="14.25" customHeight="1">
      <c r="A93" s="30"/>
      <c r="B93" s="30"/>
      <c r="C93" s="29"/>
      <c r="D93" s="30"/>
      <c r="E93" s="56" t="s">
        <v>98</v>
      </c>
      <c r="F93" s="50"/>
      <c r="G93" s="50"/>
      <c r="H93" s="59">
        <f>'[1]grp'!AE23</f>
        <v>0</v>
      </c>
      <c r="I93" s="58"/>
      <c r="J93" s="59">
        <f>'[1]bs'!E23</f>
        <v>1642</v>
      </c>
      <c r="K93" s="50"/>
      <c r="L93" s="50"/>
      <c r="N93" s="35"/>
    </row>
    <row r="94" spans="1:14" s="32" customFormat="1" ht="14.25" customHeight="1">
      <c r="A94" s="30"/>
      <c r="B94" s="30"/>
      <c r="C94" s="29"/>
      <c r="D94" s="30"/>
      <c r="E94" s="56" t="s">
        <v>99</v>
      </c>
      <c r="F94" s="50"/>
      <c r="G94" s="50"/>
      <c r="H94" s="59">
        <f>'[1]bs'!D18</f>
        <v>27309.377</v>
      </c>
      <c r="I94" s="58"/>
      <c r="J94" s="59">
        <f>'[1]bs'!E18</f>
        <v>42080</v>
      </c>
      <c r="K94" s="50"/>
      <c r="L94" s="50"/>
      <c r="N94" s="35"/>
    </row>
    <row r="95" spans="1:14" s="32" customFormat="1" ht="14.25" customHeight="1">
      <c r="A95" s="30"/>
      <c r="B95" s="30"/>
      <c r="C95" s="29"/>
      <c r="D95" s="30"/>
      <c r="E95" s="30"/>
      <c r="F95" s="50"/>
      <c r="G95" s="50"/>
      <c r="H95" s="60">
        <f>SUM(H88:H94)</f>
        <v>153080.908</v>
      </c>
      <c r="I95" s="58"/>
      <c r="J95" s="60">
        <f>SUM(J88:J94)</f>
        <v>190441</v>
      </c>
      <c r="K95" s="50"/>
      <c r="L95" s="50"/>
      <c r="N95" s="35"/>
    </row>
    <row r="96" spans="1:14" s="32" customFormat="1" ht="14.25" customHeight="1">
      <c r="A96" s="30"/>
      <c r="B96" s="30"/>
      <c r="C96" s="49" t="s">
        <v>100</v>
      </c>
      <c r="D96" s="54" t="s">
        <v>101</v>
      </c>
      <c r="F96" s="50"/>
      <c r="G96" s="50"/>
      <c r="H96" s="59"/>
      <c r="I96" s="58"/>
      <c r="J96" s="59"/>
      <c r="K96" s="50"/>
      <c r="L96" s="50"/>
      <c r="N96" s="35"/>
    </row>
    <row r="97" spans="1:14" s="32" customFormat="1" ht="14.25" customHeight="1">
      <c r="A97" s="30"/>
      <c r="B97" s="30"/>
      <c r="C97" s="29"/>
      <c r="D97" s="30"/>
      <c r="E97" s="56" t="s">
        <v>102</v>
      </c>
      <c r="F97" s="50"/>
      <c r="G97" s="50"/>
      <c r="H97" s="59">
        <f>'[1]bs'!D27</f>
        <v>20778.755</v>
      </c>
      <c r="I97" s="58"/>
      <c r="J97" s="59">
        <f>'[1]bs'!E27</f>
        <v>20724</v>
      </c>
      <c r="K97" s="50"/>
      <c r="L97" s="50"/>
      <c r="N97" s="35"/>
    </row>
    <row r="98" spans="1:14" s="32" customFormat="1" ht="14.25" customHeight="1">
      <c r="A98" s="30"/>
      <c r="B98" s="30"/>
      <c r="C98" s="29"/>
      <c r="D98" s="30"/>
      <c r="E98" s="56" t="s">
        <v>103</v>
      </c>
      <c r="F98" s="50"/>
      <c r="G98" s="50"/>
      <c r="H98" s="59">
        <f>'[1]bs'!D29</f>
        <v>7589.909999999996</v>
      </c>
      <c r="I98" s="58"/>
      <c r="J98" s="59">
        <f>'[1]bs'!E29</f>
        <v>29594</v>
      </c>
      <c r="K98" s="50"/>
      <c r="L98" s="50"/>
      <c r="N98" s="35"/>
    </row>
    <row r="99" spans="1:14" s="32" customFormat="1" ht="14.25" customHeight="1">
      <c r="A99" s="30"/>
      <c r="B99" s="30"/>
      <c r="C99" s="29"/>
      <c r="D99" s="30"/>
      <c r="E99" s="56" t="s">
        <v>104</v>
      </c>
      <c r="F99" s="50"/>
      <c r="G99" s="50"/>
      <c r="H99" s="59">
        <f>'[1]bs'!D33</f>
        <v>209863.72</v>
      </c>
      <c r="I99" s="58"/>
      <c r="J99" s="59">
        <f>'[1]bs'!E33</f>
        <v>217533</v>
      </c>
      <c r="K99" s="50"/>
      <c r="L99" s="50"/>
      <c r="N99" s="35"/>
    </row>
    <row r="100" spans="1:14" s="32" customFormat="1" ht="14.25" customHeight="1">
      <c r="A100" s="30"/>
      <c r="B100" s="30"/>
      <c r="C100" s="29"/>
      <c r="D100" s="30"/>
      <c r="E100" s="56" t="s">
        <v>105</v>
      </c>
      <c r="F100" s="50"/>
      <c r="G100" s="50"/>
      <c r="H100" s="61">
        <f>'[1]bs'!D30</f>
        <v>752.945000000007</v>
      </c>
      <c r="I100" s="58"/>
      <c r="J100" s="61">
        <f>'[1]bs'!E30</f>
        <v>149</v>
      </c>
      <c r="K100" s="50"/>
      <c r="L100" s="50"/>
      <c r="N100" s="35"/>
    </row>
    <row r="101" spans="1:14" s="32" customFormat="1" ht="14.25" customHeight="1">
      <c r="A101" s="30"/>
      <c r="B101" s="30"/>
      <c r="C101" s="29"/>
      <c r="D101" s="30"/>
      <c r="E101" s="56" t="s">
        <v>106</v>
      </c>
      <c r="F101" s="50"/>
      <c r="G101" s="50"/>
      <c r="H101" s="59">
        <f>'[1]bs'!D31</f>
        <v>19320.261</v>
      </c>
      <c r="I101" s="58"/>
      <c r="J101" s="59">
        <f>'[1]bs'!E31</f>
        <v>18875</v>
      </c>
      <c r="K101" s="50"/>
      <c r="L101" s="50"/>
      <c r="N101" s="35"/>
    </row>
    <row r="102" spans="1:14" s="32" customFormat="1" ht="14.25" customHeight="1">
      <c r="A102" s="30"/>
      <c r="B102" s="30"/>
      <c r="C102" s="29"/>
      <c r="D102" s="30"/>
      <c r="E102" s="56"/>
      <c r="F102" s="50"/>
      <c r="G102" s="50"/>
      <c r="H102" s="60">
        <f>SUM(H97:H101)</f>
        <v>258305.59100000001</v>
      </c>
      <c r="I102" s="58"/>
      <c r="J102" s="60">
        <f>SUM(J97:J101)</f>
        <v>286875</v>
      </c>
      <c r="K102" s="50"/>
      <c r="L102" s="50"/>
      <c r="N102" s="35"/>
    </row>
    <row r="103" spans="1:14" s="32" customFormat="1" ht="14.25" customHeight="1">
      <c r="A103" s="30"/>
      <c r="B103" s="30"/>
      <c r="C103" s="49" t="s">
        <v>107</v>
      </c>
      <c r="D103" s="32" t="s">
        <v>108</v>
      </c>
      <c r="F103" s="50"/>
      <c r="G103" s="50"/>
      <c r="H103" s="58">
        <f>H95-H102</f>
        <v>-105224.68300000002</v>
      </c>
      <c r="I103" s="58"/>
      <c r="J103" s="58">
        <f>J95-J102</f>
        <v>-96434</v>
      </c>
      <c r="K103" s="50"/>
      <c r="L103" s="50"/>
      <c r="N103" s="35"/>
    </row>
    <row r="104" spans="1:14" s="32" customFormat="1" ht="14.25" customHeight="1" thickBot="1">
      <c r="A104" s="30"/>
      <c r="B104" s="30"/>
      <c r="C104" s="49"/>
      <c r="F104" s="50"/>
      <c r="G104" s="50"/>
      <c r="H104" s="62">
        <f>(H79+H80+H81+H82+H83+H84+H85)+H103</f>
        <v>239838.00799999997</v>
      </c>
      <c r="I104" s="58"/>
      <c r="J104" s="62">
        <f>(J79+J80+J81+J82+J83+J84+J85)+J103</f>
        <v>260469</v>
      </c>
      <c r="K104" s="50"/>
      <c r="L104" s="50"/>
      <c r="N104" s="35"/>
    </row>
    <row r="105" spans="1:14" s="32" customFormat="1" ht="14.25" customHeight="1" thickTop="1">
      <c r="A105" s="30"/>
      <c r="B105" s="30"/>
      <c r="C105" s="29"/>
      <c r="F105" s="50"/>
      <c r="G105" s="50"/>
      <c r="H105" s="58"/>
      <c r="I105" s="58"/>
      <c r="J105" s="63"/>
      <c r="K105" s="50"/>
      <c r="L105" s="50"/>
      <c r="N105" s="35"/>
    </row>
    <row r="106" spans="1:14" s="32" customFormat="1" ht="14.25" customHeight="1">
      <c r="A106" s="30"/>
      <c r="B106" s="30"/>
      <c r="C106" s="49" t="s">
        <v>109</v>
      </c>
      <c r="D106" s="32" t="s">
        <v>110</v>
      </c>
      <c r="F106" s="50"/>
      <c r="G106" s="50"/>
      <c r="H106" s="58"/>
      <c r="I106" s="58"/>
      <c r="J106" s="63"/>
      <c r="K106" s="50"/>
      <c r="L106" s="50"/>
      <c r="N106" s="35"/>
    </row>
    <row r="107" spans="1:14" s="32" customFormat="1" ht="14.25" customHeight="1">
      <c r="A107" s="30"/>
      <c r="B107" s="30"/>
      <c r="C107" s="29" t="s">
        <v>1</v>
      </c>
      <c r="D107" s="32" t="s">
        <v>111</v>
      </c>
      <c r="F107" s="50"/>
      <c r="G107" s="50"/>
      <c r="H107" s="58">
        <f>'[1]bs'!D40</f>
        <v>263160</v>
      </c>
      <c r="I107" s="58"/>
      <c r="J107" s="58">
        <f>'[1]bs'!E40</f>
        <v>263160</v>
      </c>
      <c r="K107" s="50"/>
      <c r="L107" s="50"/>
      <c r="N107" s="35"/>
    </row>
    <row r="108" spans="1:14" s="32" customFormat="1" ht="14.25" customHeight="1">
      <c r="A108" s="30"/>
      <c r="B108" s="30"/>
      <c r="C108" s="29" t="s">
        <v>1</v>
      </c>
      <c r="D108" s="32" t="s">
        <v>112</v>
      </c>
      <c r="F108" s="50"/>
      <c r="G108" s="50"/>
      <c r="H108" s="58" t="s">
        <v>1</v>
      </c>
      <c r="I108" s="58"/>
      <c r="J108" s="58" t="s">
        <v>1</v>
      </c>
      <c r="K108" s="50"/>
      <c r="L108" s="50"/>
      <c r="N108" s="35"/>
    </row>
    <row r="109" spans="1:14" s="32" customFormat="1" ht="14.25" customHeight="1">
      <c r="A109" s="30"/>
      <c r="B109" s="30"/>
      <c r="C109" s="29"/>
      <c r="D109" s="30"/>
      <c r="E109" s="56" t="s">
        <v>113</v>
      </c>
      <c r="H109" s="63">
        <f>'[1]bs'!D41</f>
        <v>12161</v>
      </c>
      <c r="I109" s="63"/>
      <c r="J109" s="63">
        <f>'[1]bs'!E41</f>
        <v>12161</v>
      </c>
      <c r="K109" s="50"/>
      <c r="L109" s="50"/>
      <c r="N109" s="35"/>
    </row>
    <row r="110" spans="1:14" s="32" customFormat="1" ht="14.25" customHeight="1">
      <c r="A110" s="30"/>
      <c r="B110" s="30"/>
      <c r="C110" s="29"/>
      <c r="D110" s="30"/>
      <c r="E110" s="56" t="s">
        <v>114</v>
      </c>
      <c r="F110" s="50"/>
      <c r="G110" s="50"/>
      <c r="H110" s="58">
        <f>'[1]bs'!D57</f>
        <v>58642</v>
      </c>
      <c r="I110" s="58"/>
      <c r="J110" s="58">
        <v>65215</v>
      </c>
      <c r="K110" s="50"/>
      <c r="L110" s="50"/>
      <c r="N110" s="35"/>
    </row>
    <row r="111" spans="1:14" s="32" customFormat="1" ht="14.25" customHeight="1">
      <c r="A111" s="30"/>
      <c r="B111" s="30"/>
      <c r="C111" s="29"/>
      <c r="D111" s="30"/>
      <c r="E111" s="56" t="s">
        <v>115</v>
      </c>
      <c r="F111" s="50"/>
      <c r="G111" s="50"/>
      <c r="H111" s="58">
        <f>'[1]bs'!D60</f>
        <v>437</v>
      </c>
      <c r="I111" s="58"/>
      <c r="J111" s="58">
        <v>437</v>
      </c>
      <c r="K111" s="50"/>
      <c r="L111" s="50"/>
      <c r="N111" s="35"/>
    </row>
    <row r="112" spans="1:14" s="32" customFormat="1" ht="14.25" customHeight="1">
      <c r="A112" s="30"/>
      <c r="B112" s="30"/>
      <c r="C112" s="29"/>
      <c r="D112" s="30"/>
      <c r="E112" s="56" t="s">
        <v>116</v>
      </c>
      <c r="F112" s="50"/>
      <c r="G112" s="50"/>
      <c r="H112" s="58">
        <f>'[1]bs'!D59</f>
        <v>8684</v>
      </c>
      <c r="I112" s="58"/>
      <c r="J112" s="58">
        <v>8684</v>
      </c>
      <c r="K112" s="50"/>
      <c r="L112" s="50"/>
      <c r="N112" s="35"/>
    </row>
    <row r="113" spans="1:14" s="32" customFormat="1" ht="14.25" customHeight="1">
      <c r="A113" s="30"/>
      <c r="B113" s="30"/>
      <c r="C113" s="29"/>
      <c r="D113" s="30"/>
      <c r="E113" s="56" t="s">
        <v>117</v>
      </c>
      <c r="F113" s="50"/>
      <c r="G113" s="50"/>
      <c r="H113" s="58">
        <f>'[1]bs'!D55+'[1]bs'!D61+'[1]bs'!D62</f>
        <v>-319407.5</v>
      </c>
      <c r="I113" s="58"/>
      <c r="J113" s="58">
        <v>-308441</v>
      </c>
      <c r="K113" s="50"/>
      <c r="L113" s="50"/>
      <c r="N113" s="35"/>
    </row>
    <row r="114" spans="1:14" s="32" customFormat="1" ht="14.25" customHeight="1">
      <c r="A114" s="30"/>
      <c r="B114" s="30"/>
      <c r="C114" s="29"/>
      <c r="D114" s="30"/>
      <c r="E114" s="56" t="s">
        <v>118</v>
      </c>
      <c r="F114" s="50"/>
      <c r="G114" s="50"/>
      <c r="H114" s="64">
        <f>'[1]bs'!D58</f>
        <v>9164</v>
      </c>
      <c r="I114" s="58"/>
      <c r="J114" s="64">
        <v>9935</v>
      </c>
      <c r="K114" s="50"/>
      <c r="L114" s="50"/>
      <c r="N114" s="35"/>
    </row>
    <row r="115" spans="1:14" s="32" customFormat="1" ht="14.25" customHeight="1">
      <c r="A115" s="30"/>
      <c r="B115" s="30"/>
      <c r="C115" s="29"/>
      <c r="D115" s="30"/>
      <c r="E115" s="30"/>
      <c r="F115" s="50"/>
      <c r="G115" s="50"/>
      <c r="H115" s="58">
        <f>SUM(H107:H114)-1</f>
        <v>32839.5</v>
      </c>
      <c r="I115" s="58"/>
      <c r="J115" s="58">
        <f>SUM(J107:J114)</f>
        <v>51151</v>
      </c>
      <c r="K115" s="50"/>
      <c r="L115" s="50"/>
      <c r="N115" s="35"/>
    </row>
    <row r="116" spans="1:14" s="32" customFormat="1" ht="14.25" customHeight="1">
      <c r="A116" s="30"/>
      <c r="B116" s="30"/>
      <c r="C116" s="29"/>
      <c r="D116" s="30"/>
      <c r="E116" s="30"/>
      <c r="F116" s="50"/>
      <c r="G116" s="50"/>
      <c r="H116" s="58"/>
      <c r="I116" s="58"/>
      <c r="J116" s="58"/>
      <c r="K116" s="50"/>
      <c r="L116" s="50"/>
      <c r="N116" s="35"/>
    </row>
    <row r="117" spans="1:14" s="32" customFormat="1" ht="14.25" customHeight="1">
      <c r="A117" s="30"/>
      <c r="B117" s="30"/>
      <c r="C117" s="49" t="s">
        <v>119</v>
      </c>
      <c r="D117" s="32" t="s">
        <v>120</v>
      </c>
      <c r="F117" s="50"/>
      <c r="G117" s="50"/>
      <c r="H117" s="58">
        <f>'[1]bs'!D45+'[1]bs'!D46</f>
        <v>155667</v>
      </c>
      <c r="I117" s="58"/>
      <c r="J117" s="58">
        <f>'[1]bs'!E45+'[1]bs'!E46</f>
        <v>153091</v>
      </c>
      <c r="K117" s="50"/>
      <c r="L117" s="50"/>
      <c r="N117" s="35"/>
    </row>
    <row r="118" spans="1:14" s="32" customFormat="1" ht="14.25" customHeight="1">
      <c r="A118" s="30"/>
      <c r="B118" s="30"/>
      <c r="C118" s="49" t="s">
        <v>121</v>
      </c>
      <c r="D118" s="32" t="s">
        <v>122</v>
      </c>
      <c r="F118" s="50"/>
      <c r="G118" s="50"/>
      <c r="H118" s="58">
        <f>'[1]bs'!D56</f>
        <v>15718</v>
      </c>
      <c r="I118" s="58"/>
      <c r="J118" s="58">
        <v>15718</v>
      </c>
      <c r="K118" s="50"/>
      <c r="L118" s="50"/>
      <c r="N118" s="35"/>
    </row>
    <row r="119" spans="1:14" s="32" customFormat="1" ht="14.25" customHeight="1">
      <c r="A119" s="30"/>
      <c r="B119" s="30"/>
      <c r="C119" s="49" t="s">
        <v>123</v>
      </c>
      <c r="D119" s="32" t="s">
        <v>124</v>
      </c>
      <c r="F119" s="50"/>
      <c r="G119" s="50"/>
      <c r="H119" s="58">
        <f>'[1]bs'!D48</f>
        <v>25628.086999999996</v>
      </c>
      <c r="I119" s="58"/>
      <c r="J119" s="58">
        <f>'[1]bs'!E48</f>
        <v>29500</v>
      </c>
      <c r="K119" s="50"/>
      <c r="L119" s="50"/>
      <c r="N119" s="35"/>
    </row>
    <row r="120" spans="1:14" s="32" customFormat="1" ht="14.25" customHeight="1">
      <c r="A120" s="30"/>
      <c r="B120" s="30"/>
      <c r="C120" s="49" t="s">
        <v>125</v>
      </c>
      <c r="D120" s="32" t="s">
        <v>126</v>
      </c>
      <c r="F120" s="50"/>
      <c r="G120" s="50"/>
      <c r="H120" s="58">
        <f>'[1]bs'!D47+'[1]bs'!D50</f>
        <v>3622</v>
      </c>
      <c r="I120" s="58"/>
      <c r="J120" s="58">
        <f>'[1]bs'!E47+'[1]bs'!E50</f>
        <v>4646</v>
      </c>
      <c r="K120" s="50"/>
      <c r="L120" s="50"/>
      <c r="N120" s="35"/>
    </row>
    <row r="121" spans="1:14" s="32" customFormat="1" ht="14.25" customHeight="1">
      <c r="A121" s="30"/>
      <c r="B121" s="30"/>
      <c r="C121" s="49" t="s">
        <v>127</v>
      </c>
      <c r="D121" s="32" t="s">
        <v>128</v>
      </c>
      <c r="F121" s="50"/>
      <c r="G121" s="50"/>
      <c r="H121" s="58">
        <f>'[1]bs'!D49</f>
        <v>6363</v>
      </c>
      <c r="I121" s="58"/>
      <c r="J121" s="58">
        <f>'[1]bs'!E49</f>
        <v>6363</v>
      </c>
      <c r="K121" s="50"/>
      <c r="L121" s="50"/>
      <c r="N121" s="35"/>
    </row>
    <row r="122" spans="1:14" s="32" customFormat="1" ht="14.25" customHeight="1" thickBot="1">
      <c r="A122" s="30"/>
      <c r="B122" s="30"/>
      <c r="C122" s="65"/>
      <c r="F122" s="50"/>
      <c r="G122" s="50"/>
      <c r="H122" s="62">
        <f>SUM(H115:H121)</f>
        <v>239837.587</v>
      </c>
      <c r="I122" s="58"/>
      <c r="J122" s="62">
        <f>SUM(J115:J121)</f>
        <v>260469</v>
      </c>
      <c r="K122" s="50"/>
      <c r="L122" s="50"/>
      <c r="N122" s="35"/>
    </row>
    <row r="123" spans="1:14" s="32" customFormat="1" ht="14.25" customHeight="1" thickTop="1">
      <c r="A123" s="30"/>
      <c r="B123" s="30"/>
      <c r="C123" s="65"/>
      <c r="F123" s="50"/>
      <c r="G123" s="50"/>
      <c r="H123" s="66"/>
      <c r="I123" s="66"/>
      <c r="J123" s="66"/>
      <c r="K123" s="50"/>
      <c r="L123" s="50"/>
      <c r="N123" s="35"/>
    </row>
    <row r="124" spans="1:14" s="32" customFormat="1" ht="14.25" customHeight="1">
      <c r="A124" s="30"/>
      <c r="B124" s="30"/>
      <c r="C124" s="65"/>
      <c r="H124" s="67"/>
      <c r="I124" s="67"/>
      <c r="J124" s="67"/>
      <c r="K124" s="68"/>
      <c r="N124" s="35"/>
    </row>
    <row r="125" spans="1:14" s="32" customFormat="1" ht="14.25" customHeight="1">
      <c r="A125" s="30"/>
      <c r="B125" s="30"/>
      <c r="C125" s="49" t="s">
        <v>129</v>
      </c>
      <c r="D125" s="54" t="s">
        <v>130</v>
      </c>
      <c r="H125" s="69">
        <f>'[1]nta'!D19</f>
        <v>12.174152606779145</v>
      </c>
      <c r="I125" s="70" t="s">
        <v>131</v>
      </c>
      <c r="J125" s="69">
        <f>'[1]nta'!D42</f>
        <v>19.13246694026448</v>
      </c>
      <c r="K125" s="54" t="s">
        <v>131</v>
      </c>
      <c r="N125" s="35"/>
    </row>
    <row r="126" spans="1:14" s="32" customFormat="1" ht="14.25" customHeight="1">
      <c r="A126" s="30"/>
      <c r="B126" s="30"/>
      <c r="C126" s="49"/>
      <c r="D126" s="54"/>
      <c r="H126" s="69"/>
      <c r="I126" s="70"/>
      <c r="J126" s="69"/>
      <c r="K126" s="54"/>
      <c r="N126" s="35"/>
    </row>
    <row r="127" spans="3:13" ht="14.25" customHeight="1">
      <c r="C127" s="71"/>
      <c r="D127" s="15"/>
      <c r="H127" s="72"/>
      <c r="I127" s="73"/>
      <c r="J127" s="72"/>
      <c r="K127" s="15"/>
      <c r="L127" s="2"/>
      <c r="M127" s="2"/>
    </row>
    <row r="128" spans="1:13" ht="13.5" customHeight="1">
      <c r="A128" s="2"/>
      <c r="C128" s="12" t="s">
        <v>132</v>
      </c>
      <c r="E128" s="1"/>
      <c r="F128" s="1"/>
      <c r="G128" s="15"/>
      <c r="H128" s="74"/>
      <c r="I128" s="75"/>
      <c r="J128" s="74"/>
      <c r="K128" s="74"/>
      <c r="L128" s="74"/>
      <c r="M128" s="2"/>
    </row>
    <row r="129" spans="1:13" ht="13.5" customHeight="1">
      <c r="A129" s="2"/>
      <c r="E129" s="1"/>
      <c r="F129" s="1"/>
      <c r="G129" s="15"/>
      <c r="H129" s="74"/>
      <c r="I129" s="75"/>
      <c r="J129" s="74"/>
      <c r="K129" s="74"/>
      <c r="L129" s="74"/>
      <c r="M129" s="2"/>
    </row>
    <row r="130" spans="1:13" ht="13.5" customHeight="1">
      <c r="A130" s="2"/>
      <c r="B130" s="71" t="s">
        <v>77</v>
      </c>
      <c r="C130" s="12" t="s">
        <v>133</v>
      </c>
      <c r="D130" s="11"/>
      <c r="E130" s="11"/>
      <c r="F130" s="15"/>
      <c r="G130" s="76"/>
      <c r="H130" s="77"/>
      <c r="I130" s="76"/>
      <c r="J130" s="76"/>
      <c r="K130" s="76"/>
      <c r="L130" s="15"/>
      <c r="M130" s="73"/>
    </row>
    <row r="131" spans="1:12" ht="13.5" customHeight="1">
      <c r="A131" s="2"/>
      <c r="B131" s="78"/>
      <c r="C131" s="13" t="s">
        <v>134</v>
      </c>
      <c r="D131" s="2"/>
      <c r="E131" s="1"/>
      <c r="G131" s="74"/>
      <c r="H131" s="75"/>
      <c r="I131" s="74"/>
      <c r="J131" s="74"/>
      <c r="K131" s="74"/>
      <c r="L131" s="2"/>
    </row>
    <row r="132" spans="1:12" ht="13.5" customHeight="1">
      <c r="A132" s="2"/>
      <c r="B132" s="78"/>
      <c r="C132" s="13" t="s">
        <v>135</v>
      </c>
      <c r="D132" s="2"/>
      <c r="E132" s="1"/>
      <c r="G132" s="74"/>
      <c r="H132" s="75"/>
      <c r="I132" s="74"/>
      <c r="J132" s="74"/>
      <c r="K132" s="74"/>
      <c r="L132" s="2"/>
    </row>
    <row r="133" spans="1:12" ht="13.5" customHeight="1">
      <c r="A133" s="2"/>
      <c r="B133" s="78"/>
      <c r="C133" s="13"/>
      <c r="D133" s="2"/>
      <c r="E133" s="1"/>
      <c r="G133" s="74"/>
      <c r="H133" s="75"/>
      <c r="I133" s="74"/>
      <c r="J133" s="74"/>
      <c r="K133" s="74"/>
      <c r="L133" s="2"/>
    </row>
    <row r="134" spans="1:13" ht="13.5" customHeight="1">
      <c r="A134" s="2"/>
      <c r="B134" s="71" t="s">
        <v>79</v>
      </c>
      <c r="C134" s="12" t="s">
        <v>136</v>
      </c>
      <c r="D134" s="11"/>
      <c r="E134" s="11"/>
      <c r="F134" s="15"/>
      <c r="G134" s="79"/>
      <c r="H134" s="80"/>
      <c r="I134" s="79"/>
      <c r="J134" s="81"/>
      <c r="K134" s="81"/>
      <c r="L134" s="2"/>
      <c r="M134" s="2"/>
    </row>
    <row r="135" spans="1:13" ht="13.5" customHeight="1">
      <c r="A135" s="2"/>
      <c r="B135" s="71"/>
      <c r="C135" s="12"/>
      <c r="D135" s="11"/>
      <c r="F135" s="11" t="s">
        <v>9</v>
      </c>
      <c r="G135" s="11"/>
      <c r="H135" s="11" t="s">
        <v>9</v>
      </c>
      <c r="I135" s="79"/>
      <c r="J135" s="81"/>
      <c r="K135" s="81"/>
      <c r="L135" s="2"/>
      <c r="M135" s="2"/>
    </row>
    <row r="136" spans="1:13" ht="13.5" customHeight="1">
      <c r="A136" s="2"/>
      <c r="B136" s="71"/>
      <c r="C136" s="12"/>
      <c r="D136" s="11"/>
      <c r="F136" s="11" t="s">
        <v>11</v>
      </c>
      <c r="G136" s="11"/>
      <c r="H136" s="11" t="s">
        <v>13</v>
      </c>
      <c r="I136" s="79"/>
      <c r="J136" s="81"/>
      <c r="K136" s="81"/>
      <c r="L136" s="2"/>
      <c r="M136" s="2"/>
    </row>
    <row r="137" spans="1:13" ht="13.5" customHeight="1">
      <c r="A137" s="2"/>
      <c r="B137" s="71"/>
      <c r="C137" s="12"/>
      <c r="D137" s="11"/>
      <c r="F137" s="11" t="s">
        <v>14</v>
      </c>
      <c r="G137" s="11"/>
      <c r="H137" s="11" t="s">
        <v>15</v>
      </c>
      <c r="I137" s="79"/>
      <c r="J137" s="81"/>
      <c r="K137" s="81"/>
      <c r="L137" s="2"/>
      <c r="M137" s="2"/>
    </row>
    <row r="138" spans="1:13" ht="13.5" customHeight="1">
      <c r="A138" s="2"/>
      <c r="B138" s="71"/>
      <c r="C138" s="12"/>
      <c r="D138" s="11"/>
      <c r="F138" s="16" t="s">
        <v>17</v>
      </c>
      <c r="G138" s="17"/>
      <c r="H138" s="16" t="s">
        <v>17</v>
      </c>
      <c r="I138" s="79"/>
      <c r="J138" s="81"/>
      <c r="K138" s="81"/>
      <c r="L138" s="2"/>
      <c r="M138" s="2"/>
    </row>
    <row r="139" spans="1:13" ht="13.5" customHeight="1">
      <c r="A139" s="2"/>
      <c r="B139" s="71"/>
      <c r="C139" s="12"/>
      <c r="D139" s="11"/>
      <c r="F139" s="11" t="s">
        <v>19</v>
      </c>
      <c r="G139" s="19"/>
      <c r="H139" s="11" t="s">
        <v>19</v>
      </c>
      <c r="I139" s="79"/>
      <c r="J139" s="81"/>
      <c r="K139" s="81"/>
      <c r="L139" s="2"/>
      <c r="M139" s="2"/>
    </row>
    <row r="140" spans="1:13" ht="13.5" customHeight="1">
      <c r="A140" s="2"/>
      <c r="B140" s="71"/>
      <c r="C140" s="12"/>
      <c r="D140" s="11"/>
      <c r="E140" s="11"/>
      <c r="F140" s="15"/>
      <c r="G140" s="11"/>
      <c r="H140" s="19"/>
      <c r="I140" s="79"/>
      <c r="J140" s="81"/>
      <c r="K140" s="81"/>
      <c r="L140" s="2"/>
      <c r="M140" s="2"/>
    </row>
    <row r="141" spans="1:13" ht="13.5" customHeight="1">
      <c r="A141" s="2"/>
      <c r="B141" s="71"/>
      <c r="C141" s="12"/>
      <c r="D141" s="11"/>
      <c r="E141" s="13" t="s">
        <v>137</v>
      </c>
      <c r="F141" s="82">
        <f>'[1]fuh'!D24/1000</f>
        <v>5868.786972</v>
      </c>
      <c r="G141" s="83"/>
      <c r="H141" s="84">
        <f>F141</f>
        <v>5868.786972</v>
      </c>
      <c r="I141" s="79"/>
      <c r="J141" s="81"/>
      <c r="K141" s="81"/>
      <c r="L141" s="2"/>
      <c r="M141" s="2"/>
    </row>
    <row r="142" spans="1:13" ht="13.5" customHeight="1">
      <c r="A142" s="2"/>
      <c r="B142" s="71"/>
      <c r="C142" s="12"/>
      <c r="D142" s="11"/>
      <c r="E142" s="13" t="s">
        <v>138</v>
      </c>
      <c r="F142" s="82">
        <f>'[1]mpr'!D20</f>
        <v>-23108</v>
      </c>
      <c r="G142" s="83"/>
      <c r="H142" s="84">
        <f>F142</f>
        <v>-23108</v>
      </c>
      <c r="I142" s="79"/>
      <c r="J142" s="81"/>
      <c r="K142" s="81"/>
      <c r="L142" s="2"/>
      <c r="M142" s="2"/>
    </row>
    <row r="143" spans="1:13" ht="15.75" customHeight="1" thickBot="1">
      <c r="A143" s="2"/>
      <c r="B143" s="71"/>
      <c r="C143" s="12"/>
      <c r="D143" s="11"/>
      <c r="E143" s="13"/>
      <c r="F143" s="85">
        <f>SUM(F141:F142)</f>
        <v>-17239.213028</v>
      </c>
      <c r="G143" s="83"/>
      <c r="H143" s="86">
        <f>SUM(H141:H142)</f>
        <v>-17239.213028</v>
      </c>
      <c r="I143" s="79"/>
      <c r="J143" s="81"/>
      <c r="K143" s="81"/>
      <c r="L143" s="2"/>
      <c r="M143" s="2"/>
    </row>
    <row r="144" spans="1:13" ht="15.75" customHeight="1" thickTop="1">
      <c r="A144" s="2"/>
      <c r="B144" s="71"/>
      <c r="C144" s="12"/>
      <c r="D144" s="11"/>
      <c r="E144" s="13"/>
      <c r="F144" s="82"/>
      <c r="G144" s="83"/>
      <c r="H144" s="84"/>
      <c r="I144" s="79"/>
      <c r="J144" s="81"/>
      <c r="K144" s="81"/>
      <c r="L144" s="2"/>
      <c r="M144" s="2"/>
    </row>
    <row r="145" spans="1:13" ht="15.75" customHeight="1">
      <c r="A145" s="2"/>
      <c r="B145" s="71"/>
      <c r="C145" s="1" t="s">
        <v>20</v>
      </c>
      <c r="D145" s="13" t="s">
        <v>139</v>
      </c>
      <c r="E145" s="13"/>
      <c r="F145" s="82"/>
      <c r="G145" s="83"/>
      <c r="H145" s="84"/>
      <c r="I145" s="79"/>
      <c r="J145" s="81"/>
      <c r="K145" s="81"/>
      <c r="L145" s="2"/>
      <c r="M145" s="2"/>
    </row>
    <row r="146" spans="1:13" ht="15.75" customHeight="1">
      <c r="A146" s="2"/>
      <c r="B146" s="71"/>
      <c r="D146" s="13" t="s">
        <v>140</v>
      </c>
      <c r="E146" s="13"/>
      <c r="F146" s="82"/>
      <c r="G146" s="83"/>
      <c r="H146" s="84"/>
      <c r="I146" s="79"/>
      <c r="J146" s="81"/>
      <c r="K146" s="81"/>
      <c r="L146" s="2"/>
      <c r="M146" s="2"/>
    </row>
    <row r="147" spans="1:13" ht="15.75" customHeight="1">
      <c r="A147" s="2"/>
      <c r="B147" s="71"/>
      <c r="C147" s="12"/>
      <c r="D147" s="13" t="s">
        <v>141</v>
      </c>
      <c r="E147" s="13"/>
      <c r="F147" s="82"/>
      <c r="G147" s="83"/>
      <c r="H147" s="84"/>
      <c r="I147" s="79"/>
      <c r="J147" s="81"/>
      <c r="K147" s="81"/>
      <c r="L147" s="2"/>
      <c r="M147" s="2"/>
    </row>
    <row r="148" spans="1:13" ht="15.75" customHeight="1">
      <c r="A148" s="2"/>
      <c r="B148" s="71"/>
      <c r="C148" s="12"/>
      <c r="D148" s="13" t="s">
        <v>142</v>
      </c>
      <c r="E148" s="13"/>
      <c r="F148" s="82"/>
      <c r="G148" s="83"/>
      <c r="H148" s="84"/>
      <c r="I148" s="79"/>
      <c r="J148" s="81"/>
      <c r="K148" s="81"/>
      <c r="L148" s="2"/>
      <c r="M148" s="2"/>
    </row>
    <row r="149" spans="1:13" ht="15.75" customHeight="1">
      <c r="A149" s="2"/>
      <c r="B149" s="71"/>
      <c r="C149" s="12"/>
      <c r="D149" s="13"/>
      <c r="E149" s="13"/>
      <c r="F149" s="82"/>
      <c r="G149" s="83"/>
      <c r="H149" s="84"/>
      <c r="I149" s="79"/>
      <c r="J149" s="81"/>
      <c r="K149" s="81"/>
      <c r="L149" s="2"/>
      <c r="M149" s="2"/>
    </row>
    <row r="150" spans="1:13" ht="15.75" customHeight="1">
      <c r="A150" s="2"/>
      <c r="B150" s="71"/>
      <c r="C150" s="1" t="s">
        <v>22</v>
      </c>
      <c r="D150" s="13" t="s">
        <v>138</v>
      </c>
      <c r="E150" s="13"/>
      <c r="F150" s="82"/>
      <c r="G150" s="83"/>
      <c r="H150" s="84"/>
      <c r="I150" s="79"/>
      <c r="J150" s="81"/>
      <c r="K150" s="81"/>
      <c r="L150" s="2"/>
      <c r="M150" s="2"/>
    </row>
    <row r="151" spans="1:13" ht="13.5" customHeight="1">
      <c r="A151" s="2"/>
      <c r="B151" s="71"/>
      <c r="C151" s="12"/>
      <c r="D151" s="13" t="s">
        <v>143</v>
      </c>
      <c r="E151" s="13"/>
      <c r="F151" s="87"/>
      <c r="G151" s="88"/>
      <c r="H151" s="89"/>
      <c r="I151" s="79"/>
      <c r="J151" s="81"/>
      <c r="K151" s="81"/>
      <c r="L151" s="2"/>
      <c r="M151" s="2"/>
    </row>
    <row r="152" spans="1:13" ht="13.5" customHeight="1">
      <c r="A152" s="2"/>
      <c r="B152" s="71"/>
      <c r="C152" s="12"/>
      <c r="D152" s="13" t="s">
        <v>144</v>
      </c>
      <c r="E152" s="13"/>
      <c r="F152" s="87"/>
      <c r="G152" s="88"/>
      <c r="H152" s="89"/>
      <c r="I152" s="79"/>
      <c r="J152" s="81"/>
      <c r="K152" s="81"/>
      <c r="L152" s="2"/>
      <c r="M152" s="2"/>
    </row>
    <row r="153" spans="1:13" ht="13.5" customHeight="1">
      <c r="A153" s="2"/>
      <c r="B153" s="71"/>
      <c r="C153" s="12"/>
      <c r="D153" s="13" t="s">
        <v>145</v>
      </c>
      <c r="E153" s="13"/>
      <c r="F153" s="87"/>
      <c r="G153" s="88"/>
      <c r="H153" s="89"/>
      <c r="I153" s="79"/>
      <c r="J153" s="81"/>
      <c r="K153" s="81"/>
      <c r="L153" s="2"/>
      <c r="M153" s="2"/>
    </row>
    <row r="154" spans="1:13" ht="15.75" customHeight="1">
      <c r="A154" s="2"/>
      <c r="B154" s="71"/>
      <c r="C154" s="12"/>
      <c r="D154" s="1" t="s">
        <v>42</v>
      </c>
      <c r="E154" s="13" t="s">
        <v>146</v>
      </c>
      <c r="F154" s="87"/>
      <c r="G154" s="88"/>
      <c r="H154" s="89"/>
      <c r="I154" s="79"/>
      <c r="J154" s="81"/>
      <c r="K154" s="81"/>
      <c r="L154" s="2"/>
      <c r="M154" s="2"/>
    </row>
    <row r="155" spans="1:13" ht="15.75" customHeight="1">
      <c r="A155" s="2"/>
      <c r="B155" s="71"/>
      <c r="C155" s="12"/>
      <c r="D155" s="1" t="s">
        <v>45</v>
      </c>
      <c r="E155" s="13" t="s">
        <v>147</v>
      </c>
      <c r="F155" s="87"/>
      <c r="G155" s="88"/>
      <c r="H155" s="89"/>
      <c r="I155" s="79"/>
      <c r="J155" s="81"/>
      <c r="K155" s="81"/>
      <c r="L155" s="2"/>
      <c r="M155" s="2"/>
    </row>
    <row r="156" spans="1:13" ht="15.75" customHeight="1">
      <c r="A156" s="2"/>
      <c r="B156" s="71"/>
      <c r="C156" s="12"/>
      <c r="D156" s="2" t="s">
        <v>148</v>
      </c>
      <c r="E156" s="13"/>
      <c r="F156" s="87"/>
      <c r="G156" s="88"/>
      <c r="H156" s="89"/>
      <c r="I156" s="79"/>
      <c r="J156" s="81"/>
      <c r="K156" s="81"/>
      <c r="L156" s="2"/>
      <c r="M156" s="2"/>
    </row>
    <row r="157" spans="1:13" ht="13.5" customHeight="1">
      <c r="A157" s="2"/>
      <c r="B157" s="71"/>
      <c r="C157" s="12"/>
      <c r="D157" s="2"/>
      <c r="E157" s="13"/>
      <c r="F157" s="87"/>
      <c r="G157" s="88"/>
      <c r="H157" s="89"/>
      <c r="I157" s="79"/>
      <c r="J157" s="81"/>
      <c r="K157" s="81"/>
      <c r="L157" s="2"/>
      <c r="M157" s="2"/>
    </row>
    <row r="158" spans="1:13" ht="13.5" customHeight="1">
      <c r="A158" s="2"/>
      <c r="B158" s="71"/>
      <c r="C158" s="12"/>
      <c r="D158" s="13" t="s">
        <v>149</v>
      </c>
      <c r="E158" s="13"/>
      <c r="F158" s="87"/>
      <c r="G158" s="88"/>
      <c r="H158" s="89"/>
      <c r="I158" s="79"/>
      <c r="J158" s="81"/>
      <c r="K158" s="81"/>
      <c r="L158" s="2"/>
      <c r="M158" s="2"/>
    </row>
    <row r="159" spans="1:13" ht="13.5" customHeight="1">
      <c r="A159" s="2"/>
      <c r="B159" s="71"/>
      <c r="C159" s="12"/>
      <c r="D159" s="13" t="s">
        <v>150</v>
      </c>
      <c r="E159" s="13"/>
      <c r="F159" s="87"/>
      <c r="G159" s="88"/>
      <c r="H159" s="89"/>
      <c r="I159" s="79"/>
      <c r="J159" s="81"/>
      <c r="K159" s="81"/>
      <c r="L159" s="2"/>
      <c r="M159" s="2"/>
    </row>
    <row r="160" spans="1:13" ht="13.5" customHeight="1">
      <c r="A160" s="2"/>
      <c r="B160" s="71"/>
      <c r="C160" s="12"/>
      <c r="D160" s="13" t="s">
        <v>151</v>
      </c>
      <c r="E160" s="13"/>
      <c r="F160" s="87"/>
      <c r="G160" s="88"/>
      <c r="H160" s="89"/>
      <c r="I160" s="79"/>
      <c r="J160" s="81"/>
      <c r="K160" s="81"/>
      <c r="L160" s="2"/>
      <c r="M160" s="2"/>
    </row>
    <row r="161" spans="1:13" ht="13.5" customHeight="1">
      <c r="A161" s="2"/>
      <c r="B161" s="71"/>
      <c r="C161" s="12"/>
      <c r="D161" s="13" t="s">
        <v>152</v>
      </c>
      <c r="E161" s="13"/>
      <c r="F161" s="87"/>
      <c r="G161" s="88"/>
      <c r="H161" s="89"/>
      <c r="I161" s="79"/>
      <c r="J161" s="81"/>
      <c r="K161" s="81"/>
      <c r="L161" s="2"/>
      <c r="M161" s="2"/>
    </row>
    <row r="162" spans="1:13" ht="13.5" customHeight="1">
      <c r="A162" s="2"/>
      <c r="B162" s="71"/>
      <c r="C162" s="12"/>
      <c r="D162" s="11"/>
      <c r="E162" s="13"/>
      <c r="F162" s="87"/>
      <c r="G162" s="88"/>
      <c r="H162" s="89"/>
      <c r="I162" s="79"/>
      <c r="J162" s="81"/>
      <c r="K162" s="81"/>
      <c r="L162" s="2"/>
      <c r="M162" s="2"/>
    </row>
    <row r="163" spans="1:13" ht="13.5" customHeight="1">
      <c r="A163" s="2"/>
      <c r="B163" s="71" t="s">
        <v>81</v>
      </c>
      <c r="C163" s="12" t="s">
        <v>153</v>
      </c>
      <c r="D163" s="11"/>
      <c r="E163" s="11"/>
      <c r="F163" s="15"/>
      <c r="G163" s="79"/>
      <c r="H163" s="80"/>
      <c r="I163" s="79"/>
      <c r="J163" s="79"/>
      <c r="K163" s="79"/>
      <c r="L163" s="73"/>
      <c r="M163" s="73"/>
    </row>
    <row r="164" spans="1:11" ht="13.5" customHeight="1">
      <c r="A164" s="2"/>
      <c r="C164" s="13" t="s">
        <v>154</v>
      </c>
      <c r="E164" s="1"/>
      <c r="G164" s="81"/>
      <c r="H164" s="90"/>
      <c r="I164" s="81"/>
      <c r="J164" s="81"/>
      <c r="K164" s="81"/>
    </row>
    <row r="165" spans="1:11" ht="13.5" customHeight="1">
      <c r="A165" s="2"/>
      <c r="C165" s="13"/>
      <c r="E165" s="1"/>
      <c r="G165" s="81"/>
      <c r="H165" s="90"/>
      <c r="I165" s="81"/>
      <c r="J165" s="81"/>
      <c r="K165" s="81"/>
    </row>
    <row r="166" spans="1:13" ht="13.5" customHeight="1">
      <c r="A166" s="2"/>
      <c r="B166" s="71" t="s">
        <v>83</v>
      </c>
      <c r="C166" s="12" t="s">
        <v>155</v>
      </c>
      <c r="D166" s="11"/>
      <c r="E166" s="11"/>
      <c r="F166" s="15"/>
      <c r="G166" s="79"/>
      <c r="H166" s="80"/>
      <c r="I166" s="79"/>
      <c r="J166" s="79"/>
      <c r="K166" s="79"/>
      <c r="L166" s="73"/>
      <c r="M166" s="73"/>
    </row>
    <row r="167" spans="1:11" ht="13.5" customHeight="1">
      <c r="A167" s="2"/>
      <c r="B167" s="2"/>
      <c r="C167" s="2" t="s">
        <v>156</v>
      </c>
      <c r="E167" s="1"/>
      <c r="G167" s="81"/>
      <c r="H167" s="90"/>
      <c r="I167" s="81"/>
      <c r="J167" s="81"/>
      <c r="K167" s="81"/>
    </row>
    <row r="168" spans="1:11" ht="13.5" customHeight="1">
      <c r="A168" s="2"/>
      <c r="C168" s="2" t="s">
        <v>157</v>
      </c>
      <c r="E168" s="1"/>
      <c r="G168" s="81"/>
      <c r="H168" s="90"/>
      <c r="I168" s="81"/>
      <c r="J168" s="81"/>
      <c r="K168" s="81"/>
    </row>
    <row r="169" spans="1:11" ht="13.5" customHeight="1">
      <c r="A169" s="2"/>
      <c r="C169" s="13"/>
      <c r="E169" s="1"/>
      <c r="G169" s="81"/>
      <c r="H169" s="90"/>
      <c r="I169" s="81"/>
      <c r="J169" s="81"/>
      <c r="K169" s="81"/>
    </row>
    <row r="170" spans="1:13" ht="13.5" customHeight="1">
      <c r="A170" s="1"/>
      <c r="B170" s="71" t="s">
        <v>85</v>
      </c>
      <c r="C170" s="12" t="s">
        <v>158</v>
      </c>
      <c r="D170" s="11"/>
      <c r="E170" s="11"/>
      <c r="F170" s="15"/>
      <c r="G170" s="79"/>
      <c r="H170" s="80"/>
      <c r="I170" s="79"/>
      <c r="J170" s="79"/>
      <c r="K170" s="79"/>
      <c r="L170" s="73"/>
      <c r="M170" s="73"/>
    </row>
    <row r="171" spans="2:13" ht="13.5" customHeight="1">
      <c r="B171" s="71"/>
      <c r="C171" s="13" t="s">
        <v>159</v>
      </c>
      <c r="I171" s="79"/>
      <c r="J171" s="79"/>
      <c r="K171" s="79"/>
      <c r="L171" s="73"/>
      <c r="M171" s="73"/>
    </row>
    <row r="172" spans="2:13" ht="13.5" customHeight="1">
      <c r="B172" s="71"/>
      <c r="C172" s="12"/>
      <c r="I172" s="79"/>
      <c r="J172" s="79"/>
      <c r="K172" s="79"/>
      <c r="L172" s="73"/>
      <c r="M172" s="73"/>
    </row>
    <row r="173" spans="1:11" ht="13.5" customHeight="1">
      <c r="A173" s="1"/>
      <c r="B173" s="71" t="s">
        <v>87</v>
      </c>
      <c r="C173" s="12" t="s">
        <v>160</v>
      </c>
      <c r="E173" s="1"/>
      <c r="G173" s="81"/>
      <c r="H173" s="90"/>
      <c r="I173" s="81"/>
      <c r="J173" s="81"/>
      <c r="K173" s="81"/>
    </row>
    <row r="174" spans="3:11" ht="13.5" customHeight="1">
      <c r="C174" s="13" t="s">
        <v>161</v>
      </c>
      <c r="E174" s="1"/>
      <c r="G174" s="81"/>
      <c r="H174" s="90"/>
      <c r="I174" s="81"/>
      <c r="J174" s="81"/>
      <c r="K174" s="81"/>
    </row>
    <row r="175" spans="3:11" ht="13.5" customHeight="1">
      <c r="C175" s="13"/>
      <c r="E175" s="1"/>
      <c r="G175" s="81"/>
      <c r="H175" s="90"/>
      <c r="I175" s="81"/>
      <c r="J175" s="81"/>
      <c r="K175" s="81"/>
    </row>
    <row r="176" spans="1:13" ht="13.5" customHeight="1">
      <c r="A176" s="1"/>
      <c r="B176" s="71" t="s">
        <v>89</v>
      </c>
      <c r="C176" s="12" t="s">
        <v>162</v>
      </c>
      <c r="D176" s="11"/>
      <c r="E176" s="11"/>
      <c r="F176" s="15"/>
      <c r="G176" s="79"/>
      <c r="H176" s="80"/>
      <c r="I176" s="79"/>
      <c r="J176" s="79"/>
      <c r="K176" s="79"/>
      <c r="L176" s="73"/>
      <c r="M176" s="73"/>
    </row>
    <row r="177" spans="2:13" ht="13.5" customHeight="1">
      <c r="B177" s="2"/>
      <c r="C177" s="31" t="s">
        <v>163</v>
      </c>
      <c r="D177" s="30"/>
      <c r="E177" s="30"/>
      <c r="F177" s="32"/>
      <c r="G177" s="91"/>
      <c r="H177" s="92"/>
      <c r="I177" s="91"/>
      <c r="J177" s="91"/>
      <c r="K177" s="91"/>
      <c r="L177" s="35"/>
      <c r="M177" s="35"/>
    </row>
    <row r="178" spans="3:11" ht="13.5" customHeight="1">
      <c r="C178" s="13"/>
      <c r="E178" s="1"/>
      <c r="G178" s="81"/>
      <c r="H178" s="90"/>
      <c r="I178" s="81"/>
      <c r="J178" s="81"/>
      <c r="K178" s="81"/>
    </row>
    <row r="179" spans="1:13" ht="13.5" customHeight="1">
      <c r="A179" s="1"/>
      <c r="B179" s="71" t="s">
        <v>91</v>
      </c>
      <c r="C179" s="12" t="s">
        <v>164</v>
      </c>
      <c r="D179" s="11"/>
      <c r="E179" s="11"/>
      <c r="F179" s="15"/>
      <c r="G179" s="79"/>
      <c r="H179" s="80"/>
      <c r="I179" s="79"/>
      <c r="J179" s="79"/>
      <c r="K179" s="79"/>
      <c r="L179" s="73"/>
      <c r="M179" s="73"/>
    </row>
    <row r="180" spans="2:13" ht="13.5" customHeight="1">
      <c r="B180" s="71"/>
      <c r="C180" s="13" t="s">
        <v>165</v>
      </c>
      <c r="D180" s="11"/>
      <c r="E180" s="11"/>
      <c r="F180" s="15"/>
      <c r="G180" s="79"/>
      <c r="H180" s="80"/>
      <c r="I180" s="79"/>
      <c r="J180" s="79"/>
      <c r="K180" s="79"/>
      <c r="L180" s="73"/>
      <c r="M180" s="73"/>
    </row>
    <row r="181" spans="2:13" ht="13.5" customHeight="1">
      <c r="B181" s="71"/>
      <c r="C181" s="13" t="s">
        <v>166</v>
      </c>
      <c r="D181" s="11"/>
      <c r="E181" s="11"/>
      <c r="F181" s="15"/>
      <c r="G181" s="79"/>
      <c r="H181" s="80"/>
      <c r="I181" s="79"/>
      <c r="J181" s="79"/>
      <c r="K181" s="79"/>
      <c r="L181" s="73"/>
      <c r="M181" s="73"/>
    </row>
    <row r="182" spans="1:13" s="93" customFormat="1" ht="13.5" customHeight="1">
      <c r="A182" s="1"/>
      <c r="B182" s="78"/>
      <c r="C182" s="2" t="s">
        <v>167</v>
      </c>
      <c r="M182" s="10"/>
    </row>
    <row r="183" spans="1:13" s="93" customFormat="1" ht="13.5" customHeight="1">
      <c r="A183" s="1"/>
      <c r="B183" s="78"/>
      <c r="C183" s="2" t="s">
        <v>168</v>
      </c>
      <c r="M183" s="10"/>
    </row>
    <row r="184" spans="1:13" s="93" customFormat="1" ht="13.5" customHeight="1">
      <c r="A184" s="1"/>
      <c r="B184" s="78"/>
      <c r="C184" s="2"/>
      <c r="M184" s="10"/>
    </row>
    <row r="185" spans="1:13" s="93" customFormat="1" ht="13.5" customHeight="1">
      <c r="A185" s="1"/>
      <c r="B185" s="78"/>
      <c r="C185" s="2" t="s">
        <v>169</v>
      </c>
      <c r="M185" s="10"/>
    </row>
    <row r="186" spans="1:13" s="93" customFormat="1" ht="13.5" customHeight="1">
      <c r="A186" s="1"/>
      <c r="B186" s="78"/>
      <c r="C186" s="2" t="s">
        <v>170</v>
      </c>
      <c r="M186" s="10"/>
    </row>
    <row r="187" spans="1:11" ht="13.5" customHeight="1">
      <c r="A187" s="2"/>
      <c r="C187" s="13"/>
      <c r="D187" s="13"/>
      <c r="E187" s="1"/>
      <c r="G187" s="81"/>
      <c r="H187" s="90"/>
      <c r="I187" s="81"/>
      <c r="J187" s="81"/>
      <c r="K187" s="81"/>
    </row>
    <row r="188" spans="1:11" ht="13.5" customHeight="1">
      <c r="A188" s="2"/>
      <c r="B188" s="71" t="s">
        <v>100</v>
      </c>
      <c r="C188" s="12" t="s">
        <v>171</v>
      </c>
      <c r="D188" s="11"/>
      <c r="E188" s="11"/>
      <c r="F188" s="15"/>
      <c r="G188" s="79"/>
      <c r="H188" s="80"/>
      <c r="I188" s="79"/>
      <c r="J188" s="79"/>
      <c r="K188" s="81"/>
    </row>
    <row r="189" spans="1:11" ht="13.5" customHeight="1">
      <c r="A189" s="2"/>
      <c r="C189" s="13" t="s">
        <v>172</v>
      </c>
      <c r="E189" s="1"/>
      <c r="G189" s="81"/>
      <c r="H189" s="90"/>
      <c r="J189" s="81"/>
      <c r="K189" s="81"/>
    </row>
    <row r="190" spans="1:11" ht="13.5" customHeight="1">
      <c r="A190" s="2"/>
      <c r="C190" s="13"/>
      <c r="E190" s="1"/>
      <c r="G190" s="81"/>
      <c r="H190" s="90"/>
      <c r="I190" s="81"/>
      <c r="J190" s="81"/>
      <c r="K190" s="81"/>
    </row>
    <row r="191" spans="1:13" ht="13.5" customHeight="1">
      <c r="A191" s="2"/>
      <c r="B191" s="71" t="s">
        <v>107</v>
      </c>
      <c r="C191" s="12" t="s">
        <v>173</v>
      </c>
      <c r="D191" s="11"/>
      <c r="E191" s="11"/>
      <c r="F191" s="15"/>
      <c r="G191" s="79"/>
      <c r="H191" s="80"/>
      <c r="I191" s="79"/>
      <c r="J191" s="79"/>
      <c r="K191" s="79"/>
      <c r="L191" s="73"/>
      <c r="M191" s="73"/>
    </row>
    <row r="192" spans="1:11" ht="13.5" customHeight="1">
      <c r="A192" s="2"/>
      <c r="B192" s="2"/>
      <c r="F192" s="94" t="s">
        <v>19</v>
      </c>
      <c r="H192" s="95"/>
      <c r="I192" s="96" t="s">
        <v>1</v>
      </c>
      <c r="J192" s="81"/>
      <c r="K192" s="81"/>
    </row>
    <row r="193" spans="1:11" ht="13.5" customHeight="1">
      <c r="A193" s="2"/>
      <c r="F193" s="81"/>
      <c r="H193" s="90"/>
      <c r="I193" s="81"/>
      <c r="J193" s="81"/>
      <c r="K193" s="81"/>
    </row>
    <row r="194" spans="1:11" ht="13.5" customHeight="1">
      <c r="A194" s="2"/>
      <c r="C194" s="12" t="s">
        <v>174</v>
      </c>
      <c r="D194" s="13"/>
      <c r="F194" s="81"/>
      <c r="H194" s="90"/>
      <c r="I194" s="81"/>
      <c r="J194" s="81"/>
      <c r="K194" s="81"/>
    </row>
    <row r="195" spans="1:11" ht="13.5" customHeight="1">
      <c r="A195" s="2"/>
      <c r="E195" s="97" t="s">
        <v>9</v>
      </c>
      <c r="F195" s="81">
        <f>'[1]brwng'!X5</f>
        <v>207013.72</v>
      </c>
      <c r="H195" s="90"/>
      <c r="I195" s="81"/>
      <c r="J195" s="81"/>
      <c r="K195" s="81"/>
    </row>
    <row r="196" spans="1:11" ht="13.5" customHeight="1">
      <c r="A196" s="2"/>
      <c r="E196" s="97" t="s">
        <v>175</v>
      </c>
      <c r="F196" s="81">
        <f>'[1]brwng'!X6</f>
        <v>25627.5</v>
      </c>
      <c r="H196" s="90"/>
      <c r="I196" s="81"/>
      <c r="J196" s="81"/>
      <c r="K196" s="81"/>
    </row>
    <row r="197" spans="1:11" ht="13.5" customHeight="1">
      <c r="A197" s="2"/>
      <c r="F197" s="98">
        <f>SUM(F195:F196)+1</f>
        <v>232642.22</v>
      </c>
      <c r="H197" s="10"/>
      <c r="I197" s="81"/>
      <c r="J197" s="81"/>
      <c r="K197" s="81"/>
    </row>
    <row r="198" spans="1:11" ht="13.5" customHeight="1">
      <c r="A198" s="2"/>
      <c r="C198" s="12" t="s">
        <v>176</v>
      </c>
      <c r="D198" s="13"/>
      <c r="F198" s="81"/>
      <c r="H198" s="90"/>
      <c r="I198" s="81"/>
      <c r="J198" s="81"/>
      <c r="K198" s="81"/>
    </row>
    <row r="199" spans="1:11" ht="13.5" customHeight="1">
      <c r="A199" s="2"/>
      <c r="E199" s="97" t="s">
        <v>9</v>
      </c>
      <c r="F199" s="81">
        <f>'[1]brwng'!X10</f>
        <v>2850</v>
      </c>
      <c r="H199" s="90"/>
      <c r="I199" s="81"/>
      <c r="J199" s="81"/>
      <c r="K199" s="81"/>
    </row>
    <row r="200" spans="1:11" ht="13.5" customHeight="1">
      <c r="A200" s="2"/>
      <c r="E200" s="97" t="s">
        <v>175</v>
      </c>
      <c r="F200" s="81">
        <v>0</v>
      </c>
      <c r="H200" s="90"/>
      <c r="I200" s="81"/>
      <c r="J200" s="81"/>
      <c r="K200" s="81"/>
    </row>
    <row r="201" spans="1:11" ht="13.5" customHeight="1">
      <c r="A201" s="2"/>
      <c r="F201" s="98">
        <f>SUM(F199:F200)</f>
        <v>2850</v>
      </c>
      <c r="H201" s="90"/>
      <c r="I201" s="81"/>
      <c r="J201" s="81"/>
      <c r="K201" s="81"/>
    </row>
    <row r="202" spans="1:11" ht="13.5" customHeight="1">
      <c r="A202" s="2"/>
      <c r="C202" s="13"/>
      <c r="D202" s="13"/>
      <c r="E202" s="13"/>
      <c r="G202" s="82"/>
      <c r="H202" s="90"/>
      <c r="I202" s="81"/>
      <c r="J202" s="81"/>
      <c r="K202" s="81"/>
    </row>
    <row r="203" spans="1:11" ht="13.5" customHeight="1">
      <c r="A203" s="2"/>
      <c r="C203" s="13" t="s">
        <v>177</v>
      </c>
      <c r="D203" s="13"/>
      <c r="E203" s="13"/>
      <c r="G203" s="82"/>
      <c r="H203" s="90"/>
      <c r="I203" s="81"/>
      <c r="J203" s="81"/>
      <c r="K203" s="81"/>
    </row>
    <row r="204" spans="1:11" ht="13.5" customHeight="1">
      <c r="A204" s="2"/>
      <c r="C204" s="13" t="s">
        <v>178</v>
      </c>
      <c r="D204" s="37"/>
      <c r="E204" s="37"/>
      <c r="F204" s="37"/>
      <c r="G204" s="81"/>
      <c r="H204" s="90"/>
      <c r="I204" s="81"/>
      <c r="J204" s="81"/>
      <c r="K204" s="81"/>
    </row>
    <row r="205" spans="1:11" ht="13.5" customHeight="1">
      <c r="A205" s="2"/>
      <c r="C205" s="13"/>
      <c r="D205" s="37"/>
      <c r="E205" s="37"/>
      <c r="F205" s="37"/>
      <c r="G205" s="81"/>
      <c r="H205" s="90"/>
      <c r="I205" s="81"/>
      <c r="J205" s="81"/>
      <c r="K205" s="81"/>
    </row>
    <row r="206" spans="1:13" ht="13.5" customHeight="1">
      <c r="A206" s="2"/>
      <c r="B206" s="71" t="s">
        <v>109</v>
      </c>
      <c r="C206" s="12" t="s">
        <v>179</v>
      </c>
      <c r="D206" s="99"/>
      <c r="E206" s="99"/>
      <c r="F206" s="99"/>
      <c r="G206" s="79"/>
      <c r="H206" s="80"/>
      <c r="I206" s="79"/>
      <c r="J206" s="79"/>
      <c r="K206" s="79"/>
      <c r="L206" s="73"/>
      <c r="M206" s="73"/>
    </row>
    <row r="207" spans="1:13" ht="13.5" customHeight="1">
      <c r="A207" s="2"/>
      <c r="B207" s="71"/>
      <c r="C207" s="1" t="s">
        <v>20</v>
      </c>
      <c r="D207" s="37" t="s">
        <v>180</v>
      </c>
      <c r="E207" s="99"/>
      <c r="F207" s="99"/>
      <c r="G207" s="79"/>
      <c r="H207" s="80"/>
      <c r="I207" s="79"/>
      <c r="J207" s="79"/>
      <c r="K207" s="79"/>
      <c r="L207" s="73"/>
      <c r="M207" s="73"/>
    </row>
    <row r="208" spans="1:13" ht="13.5" customHeight="1">
      <c r="A208" s="2"/>
      <c r="B208" s="71"/>
      <c r="C208" s="12"/>
      <c r="D208" s="99"/>
      <c r="E208" s="99"/>
      <c r="F208" s="99"/>
      <c r="G208" s="79"/>
      <c r="H208" s="80"/>
      <c r="I208" s="79"/>
      <c r="J208" s="79"/>
      <c r="K208" s="79"/>
      <c r="L208" s="73"/>
      <c r="M208" s="73"/>
    </row>
    <row r="209" spans="1:13" ht="13.5" customHeight="1">
      <c r="A209" s="2"/>
      <c r="B209" s="71"/>
      <c r="C209" s="1" t="s">
        <v>22</v>
      </c>
      <c r="D209" s="13" t="s">
        <v>181</v>
      </c>
      <c r="E209" s="99"/>
      <c r="F209" s="99"/>
      <c r="G209" s="79"/>
      <c r="H209" s="80"/>
      <c r="I209" s="79"/>
      <c r="J209" s="79"/>
      <c r="K209" s="79"/>
      <c r="L209" s="73"/>
      <c r="M209" s="73"/>
    </row>
    <row r="210" spans="1:13" ht="13.5" customHeight="1">
      <c r="A210" s="2"/>
      <c r="B210" s="71"/>
      <c r="D210" s="13" t="s">
        <v>182</v>
      </c>
      <c r="E210" s="99"/>
      <c r="F210" s="99"/>
      <c r="G210" s="79"/>
      <c r="H210" s="80"/>
      <c r="I210" s="79"/>
      <c r="J210" s="79"/>
      <c r="K210" s="79"/>
      <c r="L210" s="73"/>
      <c r="M210" s="73"/>
    </row>
    <row r="211" spans="1:13" ht="13.5" customHeight="1">
      <c r="A211" s="2"/>
      <c r="B211" s="71"/>
      <c r="D211" s="13" t="s">
        <v>183</v>
      </c>
      <c r="E211" s="99"/>
      <c r="F211" s="99"/>
      <c r="G211" s="79"/>
      <c r="H211" s="80"/>
      <c r="I211" s="79"/>
      <c r="J211" s="79"/>
      <c r="K211" s="79"/>
      <c r="L211" s="73"/>
      <c r="M211" s="73"/>
    </row>
    <row r="212" spans="1:13" ht="13.5" customHeight="1">
      <c r="A212" s="2"/>
      <c r="B212" s="71"/>
      <c r="D212" s="13" t="s">
        <v>184</v>
      </c>
      <c r="E212" s="99"/>
      <c r="F212" s="99"/>
      <c r="G212" s="79"/>
      <c r="H212" s="80"/>
      <c r="I212" s="79"/>
      <c r="J212" s="79"/>
      <c r="K212" s="79"/>
      <c r="L212" s="73"/>
      <c r="M212" s="73"/>
    </row>
    <row r="213" spans="1:13" ht="13.5" customHeight="1">
      <c r="A213" s="2"/>
      <c r="B213" s="71"/>
      <c r="D213" s="13" t="s">
        <v>185</v>
      </c>
      <c r="E213" s="99"/>
      <c r="F213" s="99"/>
      <c r="G213" s="79"/>
      <c r="H213" s="80"/>
      <c r="I213" s="79"/>
      <c r="J213" s="79"/>
      <c r="K213" s="79"/>
      <c r="L213" s="73"/>
      <c r="M213" s="73"/>
    </row>
    <row r="214" spans="1:13" ht="13.5" customHeight="1">
      <c r="A214" s="2"/>
      <c r="B214" s="71"/>
      <c r="D214" s="37"/>
      <c r="E214" s="99"/>
      <c r="F214" s="99"/>
      <c r="G214" s="79"/>
      <c r="H214" s="80"/>
      <c r="I214" s="79"/>
      <c r="J214" s="79"/>
      <c r="K214" s="79"/>
      <c r="L214" s="73"/>
      <c r="M214" s="73"/>
    </row>
    <row r="215" spans="1:13" ht="13.5" customHeight="1">
      <c r="A215" s="2"/>
      <c r="B215" s="71"/>
      <c r="C215" s="1" t="s">
        <v>24</v>
      </c>
      <c r="D215" s="13" t="s">
        <v>186</v>
      </c>
      <c r="E215" s="99"/>
      <c r="F215" s="99"/>
      <c r="G215" s="79"/>
      <c r="H215" s="80"/>
      <c r="I215" s="79"/>
      <c r="J215" s="79"/>
      <c r="K215" s="79"/>
      <c r="L215" s="73"/>
      <c r="M215" s="73"/>
    </row>
    <row r="216" spans="1:13" ht="13.5" customHeight="1">
      <c r="A216" s="2"/>
      <c r="B216" s="71"/>
      <c r="D216" s="13" t="s">
        <v>187</v>
      </c>
      <c r="E216" s="99"/>
      <c r="F216" s="99"/>
      <c r="G216" s="79"/>
      <c r="H216" s="80"/>
      <c r="I216" s="79"/>
      <c r="J216" s="79"/>
      <c r="K216" s="79"/>
      <c r="L216" s="73"/>
      <c r="M216" s="73"/>
    </row>
    <row r="217" spans="1:13" ht="13.5" customHeight="1">
      <c r="A217" s="2"/>
      <c r="B217" s="71"/>
      <c r="D217" s="13" t="s">
        <v>188</v>
      </c>
      <c r="E217" s="99"/>
      <c r="F217" s="99"/>
      <c r="G217" s="79"/>
      <c r="H217" s="80"/>
      <c r="I217" s="79"/>
      <c r="J217" s="79"/>
      <c r="K217" s="79"/>
      <c r="L217" s="73"/>
      <c r="M217" s="73"/>
    </row>
    <row r="218" spans="1:13" ht="13.5" customHeight="1">
      <c r="A218" s="2"/>
      <c r="B218" s="71"/>
      <c r="D218" s="13" t="s">
        <v>189</v>
      </c>
      <c r="E218" s="99"/>
      <c r="F218" s="99"/>
      <c r="G218" s="79"/>
      <c r="H218" s="80"/>
      <c r="I218" s="79"/>
      <c r="J218" s="79"/>
      <c r="K218" s="79"/>
      <c r="L218" s="73"/>
      <c r="M218" s="73"/>
    </row>
    <row r="219" spans="1:13" ht="13.5" customHeight="1">
      <c r="A219" s="2"/>
      <c r="B219" s="71"/>
      <c r="D219" s="13" t="s">
        <v>190</v>
      </c>
      <c r="E219" s="99"/>
      <c r="F219" s="99"/>
      <c r="G219" s="79"/>
      <c r="H219" s="80"/>
      <c r="I219" s="79"/>
      <c r="J219" s="79"/>
      <c r="K219" s="79"/>
      <c r="L219" s="73"/>
      <c r="M219" s="73"/>
    </row>
    <row r="220" spans="1:13" ht="13.5" customHeight="1">
      <c r="A220" s="2"/>
      <c r="B220" s="71"/>
      <c r="D220" s="13"/>
      <c r="E220" s="99"/>
      <c r="F220" s="99"/>
      <c r="G220" s="79"/>
      <c r="H220" s="80"/>
      <c r="I220" s="79"/>
      <c r="J220" s="79"/>
      <c r="K220" s="79"/>
      <c r="L220" s="73"/>
      <c r="M220" s="73"/>
    </row>
    <row r="221" spans="1:13" ht="13.5" customHeight="1">
      <c r="A221" s="2"/>
      <c r="B221" s="71"/>
      <c r="C221" s="1" t="s">
        <v>31</v>
      </c>
      <c r="D221" s="13" t="s">
        <v>191</v>
      </c>
      <c r="E221" s="99"/>
      <c r="F221" s="99"/>
      <c r="G221" s="79"/>
      <c r="H221" s="80"/>
      <c r="I221" s="79"/>
      <c r="J221" s="79"/>
      <c r="K221" s="79"/>
      <c r="L221" s="73"/>
      <c r="M221" s="73"/>
    </row>
    <row r="222" spans="1:13" ht="13.5" customHeight="1">
      <c r="A222" s="2"/>
      <c r="B222" s="71"/>
      <c r="D222" s="13" t="s">
        <v>192</v>
      </c>
      <c r="E222" s="99"/>
      <c r="F222" s="99"/>
      <c r="G222" s="79"/>
      <c r="H222" s="80"/>
      <c r="I222" s="79"/>
      <c r="J222" s="79"/>
      <c r="K222" s="79"/>
      <c r="L222" s="73"/>
      <c r="M222" s="73"/>
    </row>
    <row r="223" spans="1:13" ht="13.5" customHeight="1">
      <c r="A223" s="2"/>
      <c r="B223" s="71"/>
      <c r="D223" s="13" t="s">
        <v>193</v>
      </c>
      <c r="E223" s="99"/>
      <c r="F223" s="99"/>
      <c r="G223" s="79"/>
      <c r="H223" s="80"/>
      <c r="I223" s="79"/>
      <c r="J223" s="79"/>
      <c r="K223" s="79"/>
      <c r="L223" s="73"/>
      <c r="M223" s="73"/>
    </row>
    <row r="224" spans="1:11" ht="13.5" customHeight="1">
      <c r="A224" s="2"/>
      <c r="C224" s="2"/>
      <c r="D224" s="37"/>
      <c r="E224" s="37"/>
      <c r="F224" s="37"/>
      <c r="G224" s="81"/>
      <c r="H224" s="90"/>
      <c r="I224" s="81"/>
      <c r="J224" s="81"/>
      <c r="K224" s="81"/>
    </row>
    <row r="225" spans="1:13" ht="13.5" customHeight="1">
      <c r="A225" s="2"/>
      <c r="B225" s="71" t="s">
        <v>119</v>
      </c>
      <c r="C225" s="15" t="s">
        <v>194</v>
      </c>
      <c r="D225" s="99"/>
      <c r="E225" s="99"/>
      <c r="F225" s="99"/>
      <c r="G225" s="79"/>
      <c r="H225" s="80"/>
      <c r="I225" s="79"/>
      <c r="J225" s="79"/>
      <c r="K225" s="79"/>
      <c r="L225" s="73"/>
      <c r="M225" s="73"/>
    </row>
    <row r="226" spans="1:11" ht="13.5" customHeight="1">
      <c r="A226" s="2"/>
      <c r="C226" s="13" t="s">
        <v>195</v>
      </c>
      <c r="D226" s="37"/>
      <c r="E226" s="37"/>
      <c r="F226" s="37"/>
      <c r="G226" s="81"/>
      <c r="H226" s="90"/>
      <c r="I226" s="81"/>
      <c r="J226" s="81"/>
      <c r="K226" s="81"/>
    </row>
    <row r="227" spans="1:11" ht="13.5" customHeight="1">
      <c r="A227" s="2"/>
      <c r="C227" s="13"/>
      <c r="D227" s="37"/>
      <c r="E227" s="37"/>
      <c r="F227" s="37"/>
      <c r="G227" s="81"/>
      <c r="H227" s="90"/>
      <c r="I227" s="81"/>
      <c r="J227" s="81"/>
      <c r="K227" s="81"/>
    </row>
    <row r="228" spans="1:13" ht="12.75" customHeight="1">
      <c r="A228" s="2"/>
      <c r="B228" s="71" t="s">
        <v>121</v>
      </c>
      <c r="C228" s="12" t="s">
        <v>196</v>
      </c>
      <c r="D228" s="99"/>
      <c r="E228" s="99"/>
      <c r="F228" s="99"/>
      <c r="G228" s="79"/>
      <c r="H228" s="80"/>
      <c r="I228" s="79"/>
      <c r="J228" s="79"/>
      <c r="K228" s="79"/>
      <c r="L228" s="73"/>
      <c r="M228" s="73"/>
    </row>
    <row r="229" spans="1:13" ht="12.75" customHeight="1">
      <c r="A229" s="2"/>
      <c r="B229" s="71"/>
      <c r="C229" s="13" t="s">
        <v>197</v>
      </c>
      <c r="D229" s="99"/>
      <c r="E229" s="99"/>
      <c r="F229" s="99"/>
      <c r="G229" s="79"/>
      <c r="H229" s="79"/>
      <c r="I229" s="79"/>
      <c r="J229" s="79"/>
      <c r="K229" s="79"/>
      <c r="L229" s="73"/>
      <c r="M229" s="73"/>
    </row>
    <row r="230" spans="1:13" ht="12.75" customHeight="1">
      <c r="A230" s="2"/>
      <c r="B230" s="71"/>
      <c r="C230" s="13"/>
      <c r="D230" s="99"/>
      <c r="E230" s="99"/>
      <c r="F230" s="99"/>
      <c r="G230" s="79"/>
      <c r="H230" s="79"/>
      <c r="I230" s="79"/>
      <c r="J230" s="79"/>
      <c r="K230" s="79"/>
      <c r="L230" s="73"/>
      <c r="M230" s="73"/>
    </row>
    <row r="231" spans="1:13" ht="12.75" customHeight="1">
      <c r="A231" s="2"/>
      <c r="B231" s="71"/>
      <c r="C231" s="1" t="s">
        <v>20</v>
      </c>
      <c r="D231" s="13" t="s">
        <v>198</v>
      </c>
      <c r="E231" s="99"/>
      <c r="F231" s="99"/>
      <c r="G231" s="79"/>
      <c r="H231" s="79"/>
      <c r="I231" s="79"/>
      <c r="J231" s="79"/>
      <c r="K231" s="79"/>
      <c r="L231" s="73"/>
      <c r="M231" s="73"/>
    </row>
    <row r="232" spans="1:11" ht="12.75" customHeight="1">
      <c r="A232" s="2"/>
      <c r="B232" s="78"/>
      <c r="D232" s="13" t="s">
        <v>199</v>
      </c>
      <c r="E232" s="37"/>
      <c r="F232" s="37"/>
      <c r="G232" s="81"/>
      <c r="H232" s="81"/>
      <c r="I232" s="81"/>
      <c r="J232" s="81"/>
      <c r="K232" s="81"/>
    </row>
    <row r="233" spans="1:11" ht="12.75" customHeight="1">
      <c r="A233" s="2"/>
      <c r="B233" s="78"/>
      <c r="D233" s="13" t="s">
        <v>200</v>
      </c>
      <c r="E233" s="37"/>
      <c r="F233" s="37"/>
      <c r="G233" s="81"/>
      <c r="H233" s="81"/>
      <c r="I233" s="81"/>
      <c r="J233" s="81"/>
      <c r="K233" s="81"/>
    </row>
    <row r="234" spans="1:11" ht="12.75" customHeight="1">
      <c r="A234" s="2"/>
      <c r="B234" s="78"/>
      <c r="D234" s="13"/>
      <c r="E234" s="37"/>
      <c r="F234" s="37"/>
      <c r="G234" s="81"/>
      <c r="H234" s="81"/>
      <c r="I234" s="81"/>
      <c r="J234" s="81"/>
      <c r="K234" s="81"/>
    </row>
    <row r="235" spans="1:11" ht="12.75" customHeight="1">
      <c r="A235" s="2"/>
      <c r="B235" s="78"/>
      <c r="D235" s="13" t="s">
        <v>201</v>
      </c>
      <c r="E235" s="37"/>
      <c r="F235" s="37"/>
      <c r="G235" s="81"/>
      <c r="H235" s="81"/>
      <c r="I235" s="81"/>
      <c r="J235" s="81"/>
      <c r="K235" s="81"/>
    </row>
    <row r="236" spans="1:11" ht="12.75" customHeight="1">
      <c r="A236" s="2"/>
      <c r="B236" s="78"/>
      <c r="D236" s="13" t="s">
        <v>202</v>
      </c>
      <c r="E236" s="37"/>
      <c r="F236" s="37"/>
      <c r="G236" s="81"/>
      <c r="H236" s="81"/>
      <c r="I236" s="81"/>
      <c r="J236" s="81"/>
      <c r="K236" s="81"/>
    </row>
    <row r="237" spans="1:11" ht="12.75" customHeight="1">
      <c r="A237" s="2"/>
      <c r="B237" s="78"/>
      <c r="D237" s="13" t="s">
        <v>203</v>
      </c>
      <c r="E237" s="37"/>
      <c r="F237" s="37"/>
      <c r="G237" s="81"/>
      <c r="H237" s="81"/>
      <c r="I237" s="81"/>
      <c r="J237" s="81"/>
      <c r="K237" s="81"/>
    </row>
    <row r="238" spans="1:11" ht="12.75" customHeight="1">
      <c r="A238" s="2"/>
      <c r="B238" s="78"/>
      <c r="D238" s="13" t="s">
        <v>204</v>
      </c>
      <c r="E238" s="37"/>
      <c r="F238" s="37"/>
      <c r="G238" s="81"/>
      <c r="H238" s="81"/>
      <c r="I238" s="81"/>
      <c r="J238" s="81"/>
      <c r="K238" s="81"/>
    </row>
    <row r="239" spans="1:11" ht="12.75" customHeight="1">
      <c r="A239" s="2"/>
      <c r="B239" s="78"/>
      <c r="D239" s="13" t="s">
        <v>205</v>
      </c>
      <c r="E239" s="37"/>
      <c r="F239" s="37"/>
      <c r="G239" s="81"/>
      <c r="H239" s="81"/>
      <c r="I239" s="81"/>
      <c r="J239" s="81"/>
      <c r="K239" s="81"/>
    </row>
    <row r="240" spans="1:11" ht="12.75" customHeight="1">
      <c r="A240" s="2"/>
      <c r="B240" s="78"/>
      <c r="D240" s="13" t="s">
        <v>206</v>
      </c>
      <c r="E240" s="37"/>
      <c r="F240" s="37"/>
      <c r="G240" s="81"/>
      <c r="H240" s="81"/>
      <c r="I240" s="81"/>
      <c r="J240" s="81"/>
      <c r="K240" s="81"/>
    </row>
    <row r="241" spans="1:11" ht="12.75" customHeight="1">
      <c r="A241" s="2"/>
      <c r="B241" s="78"/>
      <c r="D241" s="13"/>
      <c r="E241" s="37"/>
      <c r="F241" s="37"/>
      <c r="G241" s="81"/>
      <c r="H241" s="81"/>
      <c r="I241" s="81"/>
      <c r="J241" s="81"/>
      <c r="K241" s="81"/>
    </row>
    <row r="242" spans="1:11" ht="12.75" customHeight="1">
      <c r="A242" s="2"/>
      <c r="B242" s="78"/>
      <c r="C242" s="1" t="s">
        <v>22</v>
      </c>
      <c r="D242" s="13" t="s">
        <v>207</v>
      </c>
      <c r="E242" s="37"/>
      <c r="F242" s="37"/>
      <c r="G242" s="81"/>
      <c r="H242" s="81"/>
      <c r="I242" s="81"/>
      <c r="J242" s="81"/>
      <c r="K242" s="81"/>
    </row>
    <row r="243" spans="1:11" ht="12.75" customHeight="1">
      <c r="A243" s="2"/>
      <c r="B243" s="78"/>
      <c r="C243" s="2"/>
      <c r="D243" s="13" t="s">
        <v>208</v>
      </c>
      <c r="E243" s="37"/>
      <c r="F243" s="37"/>
      <c r="G243" s="81"/>
      <c r="H243" s="81"/>
      <c r="I243" s="81"/>
      <c r="J243" s="81"/>
      <c r="K243" s="81"/>
    </row>
    <row r="244" spans="1:11" ht="12.75" customHeight="1">
      <c r="A244" s="2"/>
      <c r="B244" s="78"/>
      <c r="C244" s="2"/>
      <c r="D244" s="13"/>
      <c r="E244" s="37"/>
      <c r="F244" s="37"/>
      <c r="G244" s="81"/>
      <c r="H244" s="81"/>
      <c r="I244" s="81"/>
      <c r="J244" s="81"/>
      <c r="K244" s="81"/>
    </row>
    <row r="245" spans="1:11" ht="12.75" customHeight="1">
      <c r="A245" s="2"/>
      <c r="B245" s="78"/>
      <c r="C245" s="2"/>
      <c r="D245" s="13" t="s">
        <v>209</v>
      </c>
      <c r="E245" s="37"/>
      <c r="F245" s="37"/>
      <c r="G245" s="81"/>
      <c r="H245" s="81"/>
      <c r="I245" s="81"/>
      <c r="J245" s="81"/>
      <c r="K245" s="81"/>
    </row>
    <row r="246" spans="1:11" ht="12.75" customHeight="1">
      <c r="A246" s="2"/>
      <c r="B246" s="78"/>
      <c r="C246" s="2"/>
      <c r="D246" s="13" t="s">
        <v>210</v>
      </c>
      <c r="E246" s="37"/>
      <c r="F246" s="37"/>
      <c r="G246" s="81"/>
      <c r="H246" s="81"/>
      <c r="I246" s="81"/>
      <c r="J246" s="81"/>
      <c r="K246" s="81"/>
    </row>
    <row r="247" spans="1:11" ht="12.75" customHeight="1">
      <c r="A247" s="2"/>
      <c r="B247" s="78"/>
      <c r="C247" s="2"/>
      <c r="D247" s="13" t="s">
        <v>211</v>
      </c>
      <c r="E247" s="37"/>
      <c r="F247" s="37"/>
      <c r="G247" s="81"/>
      <c r="H247" s="81"/>
      <c r="I247" s="81"/>
      <c r="J247" s="81"/>
      <c r="K247" s="81"/>
    </row>
    <row r="248" spans="1:11" ht="12.75" customHeight="1">
      <c r="A248" s="2"/>
      <c r="B248" s="78"/>
      <c r="C248" s="2"/>
      <c r="D248" s="13" t="s">
        <v>212</v>
      </c>
      <c r="E248" s="37"/>
      <c r="F248" s="37"/>
      <c r="G248" s="81"/>
      <c r="H248" s="81"/>
      <c r="I248" s="81"/>
      <c r="J248" s="81"/>
      <c r="K248" s="81"/>
    </row>
    <row r="249" spans="1:11" ht="12.75" customHeight="1">
      <c r="A249" s="2"/>
      <c r="B249" s="78"/>
      <c r="C249" s="2"/>
      <c r="D249" s="13"/>
      <c r="E249" s="37"/>
      <c r="F249" s="37"/>
      <c r="G249" s="81"/>
      <c r="H249" s="81"/>
      <c r="I249" s="81"/>
      <c r="J249" s="81"/>
      <c r="K249" s="81"/>
    </row>
    <row r="250" spans="1:11" ht="12.75" customHeight="1">
      <c r="A250" s="2"/>
      <c r="B250" s="78"/>
      <c r="C250" s="2"/>
      <c r="D250" s="13" t="s">
        <v>213</v>
      </c>
      <c r="E250" s="37"/>
      <c r="F250" s="37"/>
      <c r="G250" s="81"/>
      <c r="H250" s="81"/>
      <c r="I250" s="81"/>
      <c r="J250" s="81"/>
      <c r="K250" s="81"/>
    </row>
    <row r="251" spans="1:11" ht="12.75" customHeight="1">
      <c r="A251" s="2"/>
      <c r="B251" s="78"/>
      <c r="C251" s="2"/>
      <c r="D251" s="13" t="s">
        <v>214</v>
      </c>
      <c r="E251" s="37"/>
      <c r="F251" s="37"/>
      <c r="G251" s="81"/>
      <c r="H251" s="81"/>
      <c r="I251" s="81"/>
      <c r="J251" s="81"/>
      <c r="K251" s="81"/>
    </row>
    <row r="252" spans="1:13" ht="12.75" customHeight="1">
      <c r="A252" s="2"/>
      <c r="B252" s="71"/>
      <c r="C252" s="12"/>
      <c r="D252" s="99"/>
      <c r="E252" s="99"/>
      <c r="F252" s="99"/>
      <c r="G252" s="79"/>
      <c r="H252" s="80"/>
      <c r="I252" s="79"/>
      <c r="J252" s="79"/>
      <c r="K252" s="79"/>
      <c r="L252" s="73"/>
      <c r="M252" s="73"/>
    </row>
    <row r="253" spans="1:13" ht="12.75" customHeight="1">
      <c r="A253" s="2"/>
      <c r="B253" s="71" t="s">
        <v>123</v>
      </c>
      <c r="C253" s="99" t="s">
        <v>215</v>
      </c>
      <c r="D253" s="37"/>
      <c r="E253" s="37"/>
      <c r="F253" s="37"/>
      <c r="G253" s="81"/>
      <c r="H253" s="81"/>
      <c r="I253" s="81"/>
      <c r="J253" s="81"/>
      <c r="K253" s="81"/>
      <c r="L253" s="81"/>
      <c r="M253" s="81"/>
    </row>
    <row r="254" spans="1:13" ht="12.75" customHeight="1">
      <c r="A254" s="2"/>
      <c r="C254" s="37"/>
      <c r="D254" s="37"/>
      <c r="E254" s="37"/>
      <c r="F254" s="37"/>
      <c r="G254" s="96"/>
      <c r="H254" s="96" t="s">
        <v>216</v>
      </c>
      <c r="J254" s="96" t="s">
        <v>217</v>
      </c>
      <c r="K254" s="2"/>
      <c r="L254" s="96"/>
      <c r="M254" s="2"/>
    </row>
    <row r="255" spans="1:13" ht="12.75" customHeight="1">
      <c r="A255" s="2"/>
      <c r="C255" s="37"/>
      <c r="D255" s="37"/>
      <c r="E255" s="37"/>
      <c r="F255" s="100" t="s">
        <v>218</v>
      </c>
      <c r="H255" s="100" t="s">
        <v>219</v>
      </c>
      <c r="J255" s="100" t="s">
        <v>220</v>
      </c>
      <c r="K255" s="2"/>
      <c r="L255" s="96"/>
      <c r="M255" s="2"/>
    </row>
    <row r="256" spans="1:13" ht="12.75" customHeight="1">
      <c r="A256" s="2"/>
      <c r="C256" s="37"/>
      <c r="D256" s="37"/>
      <c r="E256" s="37"/>
      <c r="F256" s="96" t="s">
        <v>19</v>
      </c>
      <c r="H256" s="96" t="s">
        <v>19</v>
      </c>
      <c r="J256" s="96" t="s">
        <v>19</v>
      </c>
      <c r="K256" s="2"/>
      <c r="L256" s="96"/>
      <c r="M256" s="2"/>
    </row>
    <row r="257" spans="1:13" ht="12.75" customHeight="1">
      <c r="A257" s="2"/>
      <c r="C257" s="37"/>
      <c r="D257" s="37"/>
      <c r="E257" s="37"/>
      <c r="F257" s="81"/>
      <c r="H257" s="81"/>
      <c r="J257" s="81"/>
      <c r="K257" s="2"/>
      <c r="L257" s="81"/>
      <c r="M257" s="2"/>
    </row>
    <row r="258" spans="1:13" ht="12.75" customHeight="1">
      <c r="A258" s="2"/>
      <c r="C258" s="37"/>
      <c r="D258" s="37"/>
      <c r="E258" s="37" t="s">
        <v>221</v>
      </c>
      <c r="F258" s="101">
        <f>'[1]seg'!C17</f>
        <v>39971</v>
      </c>
      <c r="G258" s="101"/>
      <c r="H258" s="101">
        <f>'[1]seg'!F17</f>
        <v>8340</v>
      </c>
      <c r="I258" s="101"/>
      <c r="J258" s="101">
        <f>'[1]seg'!I17</f>
        <v>151939</v>
      </c>
      <c r="K258" s="2"/>
      <c r="L258" s="81"/>
      <c r="M258" s="2"/>
    </row>
    <row r="259" spans="1:13" ht="12.75" customHeight="1">
      <c r="A259" s="2"/>
      <c r="C259" s="37"/>
      <c r="D259" s="37"/>
      <c r="E259" s="37" t="s">
        <v>222</v>
      </c>
      <c r="F259" s="101">
        <f>'[1]seg'!C21</f>
        <v>621</v>
      </c>
      <c r="G259" s="101"/>
      <c r="H259" s="101">
        <f>'[1]seg'!F21</f>
        <v>-25914</v>
      </c>
      <c r="I259" s="101"/>
      <c r="J259" s="101">
        <f>'[1]seg'!I21</f>
        <v>124663</v>
      </c>
      <c r="K259" s="2"/>
      <c r="L259" s="81"/>
      <c r="M259" s="2"/>
    </row>
    <row r="260" spans="1:13" ht="12.75" customHeight="1">
      <c r="A260" s="2"/>
      <c r="C260" s="37"/>
      <c r="D260" s="37"/>
      <c r="E260" s="37" t="s">
        <v>223</v>
      </c>
      <c r="F260" s="101">
        <f>'[1]seg'!C30</f>
        <v>17507</v>
      </c>
      <c r="G260" s="101"/>
      <c r="H260" s="101">
        <f>'[1]seg'!F30</f>
        <v>8164</v>
      </c>
      <c r="I260" s="101"/>
      <c r="J260" s="101">
        <f>'[1]seg'!I30</f>
        <v>133530</v>
      </c>
      <c r="K260" s="2"/>
      <c r="L260" s="81"/>
      <c r="M260" s="2"/>
    </row>
    <row r="261" spans="1:13" ht="12.75" customHeight="1">
      <c r="A261" s="2"/>
      <c r="C261" s="37"/>
      <c r="D261" s="37"/>
      <c r="E261" s="37" t="s">
        <v>224</v>
      </c>
      <c r="F261" s="101">
        <f>'[1]seg'!C39</f>
        <v>30334</v>
      </c>
      <c r="G261" s="101"/>
      <c r="H261" s="101">
        <f>'[1]seg'!F39</f>
        <v>-3328</v>
      </c>
      <c r="I261" s="101"/>
      <c r="J261" s="101">
        <f>'[1]seg'!I39</f>
        <v>89048.599</v>
      </c>
      <c r="K261" s="2"/>
      <c r="L261" s="81"/>
      <c r="M261" s="2"/>
    </row>
    <row r="262" spans="1:13" ht="12.75" customHeight="1">
      <c r="A262" s="2"/>
      <c r="C262" s="37"/>
      <c r="D262" s="37"/>
      <c r="E262" s="37" t="s">
        <v>225</v>
      </c>
      <c r="F262" s="102">
        <f>'[1]seg'!C41+'[1]seg'!C49</f>
        <v>6906</v>
      </c>
      <c r="G262" s="101"/>
      <c r="H262" s="102">
        <f>'[1]seg'!F41+'[1]seg'!F49</f>
        <v>-2383</v>
      </c>
      <c r="I262" s="101"/>
      <c r="J262" s="102">
        <f>'[1]seg'!I41+'[1]seg'!I42+'[1]seg'!I47</f>
        <v>347794</v>
      </c>
      <c r="K262" s="2"/>
      <c r="L262" s="81"/>
      <c r="M262" s="2"/>
    </row>
    <row r="263" spans="1:13" ht="12.75" customHeight="1">
      <c r="A263" s="2"/>
      <c r="C263" s="37"/>
      <c r="D263" s="37"/>
      <c r="E263" s="37"/>
      <c r="F263" s="103">
        <f>SUM(F258:F262)</f>
        <v>95339</v>
      </c>
      <c r="G263" s="103"/>
      <c r="H263" s="103">
        <f>SUM(H258:H262)</f>
        <v>-15121</v>
      </c>
      <c r="I263" s="103"/>
      <c r="J263" s="103">
        <f>SUM(J258:J262)</f>
        <v>846974.5989999999</v>
      </c>
      <c r="K263" s="2"/>
      <c r="L263" s="81"/>
      <c r="M263" s="2"/>
    </row>
    <row r="264" spans="1:13" ht="12.75" customHeight="1">
      <c r="A264" s="2"/>
      <c r="C264" s="37"/>
      <c r="D264" s="37"/>
      <c r="E264" s="37" t="s">
        <v>226</v>
      </c>
      <c r="F264" s="103"/>
      <c r="G264" s="101"/>
      <c r="H264" s="103"/>
      <c r="I264" s="101"/>
      <c r="J264" s="103"/>
      <c r="K264" s="2"/>
      <c r="L264" s="81"/>
      <c r="M264" s="2"/>
    </row>
    <row r="265" spans="1:13" ht="12.75" customHeight="1">
      <c r="A265" s="2"/>
      <c r="C265" s="37"/>
      <c r="D265" s="37"/>
      <c r="E265" s="37" t="s">
        <v>227</v>
      </c>
      <c r="F265" s="104">
        <v>0</v>
      </c>
      <c r="G265" s="101"/>
      <c r="H265" s="102">
        <f>'[1]seg'!F58</f>
        <v>982.3212000000001</v>
      </c>
      <c r="I265" s="101"/>
      <c r="J265" s="105">
        <v>0</v>
      </c>
      <c r="K265" s="2"/>
      <c r="L265" s="81"/>
      <c r="M265" s="2"/>
    </row>
    <row r="266" spans="1:13" ht="12.75" customHeight="1">
      <c r="A266" s="2"/>
      <c r="C266" s="37"/>
      <c r="D266" s="37"/>
      <c r="E266" s="37"/>
      <c r="F266" s="103">
        <f>F263+F265</f>
        <v>95339</v>
      </c>
      <c r="G266" s="101"/>
      <c r="H266" s="103">
        <f>H263+H265</f>
        <v>-14138.6788</v>
      </c>
      <c r="I266" s="101"/>
      <c r="J266" s="103">
        <f>J263+J265</f>
        <v>846974.5989999999</v>
      </c>
      <c r="K266" s="2"/>
      <c r="L266" s="81"/>
      <c r="M266" s="2"/>
    </row>
    <row r="267" spans="1:13" ht="12.75" customHeight="1">
      <c r="A267" s="2"/>
      <c r="C267" s="37"/>
      <c r="D267" s="37"/>
      <c r="E267" s="37" t="s">
        <v>228</v>
      </c>
      <c r="F267" s="103">
        <f>'[1]seg'!C43</f>
        <v>-6225</v>
      </c>
      <c r="G267" s="101"/>
      <c r="H267" s="103">
        <f>'[1]seg'!F43</f>
        <v>2300</v>
      </c>
      <c r="I267" s="101"/>
      <c r="J267" s="103">
        <f>'[1]seg'!I43</f>
        <v>-348831</v>
      </c>
      <c r="K267" s="2"/>
      <c r="L267" s="81"/>
      <c r="M267" s="2"/>
    </row>
    <row r="268" spans="1:13" ht="12.75" customHeight="1" thickBot="1">
      <c r="A268" s="2"/>
      <c r="C268" s="37"/>
      <c r="D268" s="37"/>
      <c r="E268" s="37"/>
      <c r="F268" s="106">
        <f>SUM(F266:F267)</f>
        <v>89114</v>
      </c>
      <c r="G268" s="101"/>
      <c r="H268" s="106">
        <f>SUM(H266:H267)</f>
        <v>-11838.6788</v>
      </c>
      <c r="I268" s="101"/>
      <c r="J268" s="106">
        <f>SUM(J266:J267)</f>
        <v>498143.59899999993</v>
      </c>
      <c r="K268" s="2"/>
      <c r="L268" s="81"/>
      <c r="M268" s="2"/>
    </row>
    <row r="269" spans="1:13" ht="12.75" customHeight="1" thickTop="1">
      <c r="A269" s="2"/>
      <c r="C269" s="37"/>
      <c r="D269" s="37"/>
      <c r="E269" s="37"/>
      <c r="F269" s="82"/>
      <c r="H269" s="82"/>
      <c r="J269" s="82"/>
      <c r="K269" s="2"/>
      <c r="L269" s="81"/>
      <c r="M269" s="2"/>
    </row>
    <row r="270" spans="1:13" ht="12.75" customHeight="1">
      <c r="A270" s="2"/>
      <c r="B270" s="71" t="s">
        <v>125</v>
      </c>
      <c r="C270" s="99" t="s">
        <v>229</v>
      </c>
      <c r="D270" s="99"/>
      <c r="E270" s="99"/>
      <c r="F270" s="99"/>
      <c r="G270" s="79"/>
      <c r="H270" s="79"/>
      <c r="I270" s="79"/>
      <c r="J270" s="79"/>
      <c r="K270" s="79"/>
      <c r="L270" s="79"/>
      <c r="M270" s="79"/>
    </row>
    <row r="271" spans="1:13" ht="12.75" customHeight="1">
      <c r="A271" s="2"/>
      <c r="B271" s="71"/>
      <c r="C271" s="37" t="s">
        <v>230</v>
      </c>
      <c r="D271" s="99"/>
      <c r="E271" s="99"/>
      <c r="F271" s="99"/>
      <c r="G271" s="79"/>
      <c r="H271" s="79"/>
      <c r="I271" s="79"/>
      <c r="J271" s="79"/>
      <c r="K271" s="79"/>
      <c r="L271" s="79"/>
      <c r="M271" s="79"/>
    </row>
    <row r="272" spans="1:13" ht="12.75" customHeight="1">
      <c r="A272" s="2"/>
      <c r="B272" s="71"/>
      <c r="C272" s="37" t="s">
        <v>231</v>
      </c>
      <c r="D272" s="99"/>
      <c r="E272" s="99"/>
      <c r="F272" s="99"/>
      <c r="G272" s="79"/>
      <c r="H272" s="79"/>
      <c r="I272" s="79"/>
      <c r="J272" s="79"/>
      <c r="K272" s="79"/>
      <c r="L272" s="79"/>
      <c r="M272" s="79"/>
    </row>
    <row r="273" spans="1:13" ht="12.75" customHeight="1">
      <c r="A273" s="2"/>
      <c r="B273" s="71"/>
      <c r="C273" s="37" t="s">
        <v>232</v>
      </c>
      <c r="D273" s="99"/>
      <c r="E273" s="99"/>
      <c r="F273" s="99"/>
      <c r="G273" s="79"/>
      <c r="H273" s="79"/>
      <c r="I273" s="79"/>
      <c r="J273" s="79"/>
      <c r="K273" s="79"/>
      <c r="L273" s="79"/>
      <c r="M273" s="79"/>
    </row>
    <row r="274" spans="1:13" ht="12.75" customHeight="1">
      <c r="A274" s="2"/>
      <c r="C274" s="2"/>
      <c r="D274" s="37"/>
      <c r="E274" s="37"/>
      <c r="F274" s="37"/>
      <c r="G274" s="81"/>
      <c r="H274" s="81"/>
      <c r="I274" s="81"/>
      <c r="J274" s="81"/>
      <c r="K274" s="81"/>
      <c r="L274" s="81"/>
      <c r="M274" s="81"/>
    </row>
    <row r="275" spans="1:13" ht="12.75" customHeight="1">
      <c r="A275" s="2"/>
      <c r="B275" s="71" t="s">
        <v>127</v>
      </c>
      <c r="C275" s="99" t="s">
        <v>233</v>
      </c>
      <c r="D275" s="99"/>
      <c r="E275" s="99"/>
      <c r="F275" s="99"/>
      <c r="G275" s="79"/>
      <c r="H275" s="79"/>
      <c r="I275" s="79"/>
      <c r="J275" s="80"/>
      <c r="K275" s="79"/>
      <c r="L275" s="79"/>
      <c r="M275" s="79"/>
    </row>
    <row r="276" spans="1:13" ht="12.75" customHeight="1">
      <c r="A276" s="2"/>
      <c r="B276" s="71"/>
      <c r="C276" s="37" t="s">
        <v>234</v>
      </c>
      <c r="D276" s="99"/>
      <c r="E276" s="99"/>
      <c r="F276" s="99"/>
      <c r="G276" s="79"/>
      <c r="H276" s="79"/>
      <c r="I276" s="79"/>
      <c r="J276" s="80"/>
      <c r="K276" s="79"/>
      <c r="L276" s="79"/>
      <c r="M276" s="79"/>
    </row>
    <row r="277" spans="1:13" ht="12.75" customHeight="1">
      <c r="A277" s="2"/>
      <c r="B277" s="71"/>
      <c r="C277" s="37" t="s">
        <v>235</v>
      </c>
      <c r="D277" s="99"/>
      <c r="E277" s="99"/>
      <c r="F277" s="99"/>
      <c r="G277" s="79"/>
      <c r="H277" s="79"/>
      <c r="I277" s="79"/>
      <c r="J277" s="80"/>
      <c r="K277" s="79"/>
      <c r="L277" s="79"/>
      <c r="M277" s="79"/>
    </row>
    <row r="278" spans="1:13" ht="12.75" customHeight="1">
      <c r="A278" s="2"/>
      <c r="B278" s="71"/>
      <c r="C278" s="99"/>
      <c r="D278" s="99"/>
      <c r="E278" s="99"/>
      <c r="F278" s="99"/>
      <c r="G278" s="79"/>
      <c r="H278" s="79"/>
      <c r="I278" s="79"/>
      <c r="J278" s="80"/>
      <c r="K278" s="79"/>
      <c r="L278" s="79"/>
      <c r="M278" s="79"/>
    </row>
    <row r="279" spans="1:13" ht="12.75" customHeight="1">
      <c r="A279" s="2"/>
      <c r="B279" s="71"/>
      <c r="C279" s="37" t="s">
        <v>236</v>
      </c>
      <c r="D279" s="99"/>
      <c r="E279" s="99"/>
      <c r="F279" s="99"/>
      <c r="G279" s="79"/>
      <c r="H279" s="79"/>
      <c r="I279" s="79"/>
      <c r="J279" s="80"/>
      <c r="K279" s="79"/>
      <c r="L279" s="79"/>
      <c r="M279" s="79"/>
    </row>
    <row r="280" spans="1:13" ht="12.75" customHeight="1">
      <c r="A280" s="2"/>
      <c r="B280" s="71"/>
      <c r="C280" s="37" t="s">
        <v>237</v>
      </c>
      <c r="D280" s="99"/>
      <c r="E280" s="99"/>
      <c r="F280" s="99"/>
      <c r="G280" s="79"/>
      <c r="H280" s="79"/>
      <c r="I280" s="79"/>
      <c r="J280" s="80"/>
      <c r="K280" s="79"/>
      <c r="L280" s="79"/>
      <c r="M280" s="79"/>
    </row>
    <row r="281" spans="1:13" ht="12.75" customHeight="1">
      <c r="A281" s="2"/>
      <c r="C281" s="37"/>
      <c r="D281" s="37"/>
      <c r="E281" s="37"/>
      <c r="F281" s="37"/>
      <c r="G281" s="81"/>
      <c r="H281" s="81"/>
      <c r="I281" s="81"/>
      <c r="J281" s="90"/>
      <c r="K281" s="81"/>
      <c r="L281" s="81"/>
      <c r="M281" s="81"/>
    </row>
    <row r="282" spans="1:13" ht="12.75" customHeight="1">
      <c r="A282" s="2"/>
      <c r="B282" s="71" t="s">
        <v>129</v>
      </c>
      <c r="C282" s="99" t="s">
        <v>238</v>
      </c>
      <c r="D282" s="37"/>
      <c r="E282" s="37"/>
      <c r="F282" s="37"/>
      <c r="G282" s="81"/>
      <c r="H282" s="81"/>
      <c r="I282" s="81"/>
      <c r="J282" s="90"/>
      <c r="K282" s="81"/>
      <c r="L282" s="81"/>
      <c r="M282" s="81"/>
    </row>
    <row r="283" spans="1:13" ht="12.75" customHeight="1">
      <c r="A283" s="2"/>
      <c r="B283" s="71"/>
      <c r="C283" s="13" t="s">
        <v>239</v>
      </c>
      <c r="D283" s="2"/>
      <c r="E283" s="1"/>
      <c r="G283" s="81"/>
      <c r="H283" s="90"/>
      <c r="I283" s="81"/>
      <c r="J283" s="81"/>
      <c r="K283" s="81"/>
      <c r="M283" s="81"/>
    </row>
    <row r="284" spans="1:13" ht="12.75" customHeight="1">
      <c r="A284" s="2"/>
      <c r="B284" s="71"/>
      <c r="C284" s="13" t="s">
        <v>240</v>
      </c>
      <c r="D284" s="2"/>
      <c r="E284" s="1"/>
      <c r="G284" s="81"/>
      <c r="H284" s="90"/>
      <c r="I284" s="81"/>
      <c r="J284" s="81"/>
      <c r="K284" s="81"/>
      <c r="M284" s="81"/>
    </row>
    <row r="285" spans="1:13" ht="12.75" customHeight="1">
      <c r="A285" s="2"/>
      <c r="B285" s="71"/>
      <c r="D285" s="13"/>
      <c r="E285" s="1"/>
      <c r="G285" s="81"/>
      <c r="H285" s="90"/>
      <c r="I285" s="81"/>
      <c r="J285" s="81"/>
      <c r="K285" s="81"/>
      <c r="M285" s="81"/>
    </row>
    <row r="286" spans="1:13" ht="12.75" customHeight="1">
      <c r="A286" s="2"/>
      <c r="B286" s="71"/>
      <c r="C286" s="1" t="s">
        <v>241</v>
      </c>
      <c r="D286" s="13" t="s">
        <v>242</v>
      </c>
      <c r="F286" s="81"/>
      <c r="G286" s="90"/>
      <c r="H286" s="81"/>
      <c r="I286" s="81"/>
      <c r="J286" s="81"/>
      <c r="L286" s="2"/>
      <c r="M286" s="81"/>
    </row>
    <row r="287" spans="1:13" ht="12.75" customHeight="1">
      <c r="A287" s="2"/>
      <c r="B287" s="71"/>
      <c r="D287" s="13" t="s">
        <v>243</v>
      </c>
      <c r="F287" s="81"/>
      <c r="G287" s="90"/>
      <c r="H287" s="81"/>
      <c r="I287" s="81"/>
      <c r="J287" s="81"/>
      <c r="L287" s="2"/>
      <c r="M287" s="81"/>
    </row>
    <row r="288" spans="1:13" ht="12.75" customHeight="1">
      <c r="A288" s="2"/>
      <c r="B288" s="71"/>
      <c r="D288" s="13"/>
      <c r="F288" s="81"/>
      <c r="G288" s="90"/>
      <c r="H288" s="81"/>
      <c r="I288" s="81"/>
      <c r="J288" s="81"/>
      <c r="L288" s="2"/>
      <c r="M288" s="81"/>
    </row>
    <row r="289" spans="1:13" ht="12.75" customHeight="1">
      <c r="A289" s="2"/>
      <c r="B289" s="71"/>
      <c r="C289" s="1" t="s">
        <v>244</v>
      </c>
      <c r="D289" s="13" t="s">
        <v>245</v>
      </c>
      <c r="F289" s="81"/>
      <c r="G289" s="90"/>
      <c r="H289" s="81"/>
      <c r="I289" s="81"/>
      <c r="J289" s="81"/>
      <c r="L289" s="2"/>
      <c r="M289" s="81"/>
    </row>
    <row r="290" spans="1:13" ht="12.75" customHeight="1">
      <c r="A290" s="2"/>
      <c r="B290" s="71"/>
      <c r="D290" s="13" t="s">
        <v>246</v>
      </c>
      <c r="F290" s="81"/>
      <c r="G290" s="90"/>
      <c r="H290" s="81"/>
      <c r="I290" s="81"/>
      <c r="J290" s="81"/>
      <c r="L290" s="2"/>
      <c r="M290" s="81"/>
    </row>
    <row r="291" spans="1:13" ht="12.75" customHeight="1">
      <c r="A291" s="2"/>
      <c r="B291" s="71"/>
      <c r="D291" s="13"/>
      <c r="F291" s="81"/>
      <c r="G291" s="90"/>
      <c r="H291" s="81"/>
      <c r="I291" s="81"/>
      <c r="J291" s="81"/>
      <c r="L291" s="2"/>
      <c r="M291" s="81"/>
    </row>
    <row r="292" spans="1:13" ht="12.75" customHeight="1">
      <c r="A292" s="2"/>
      <c r="B292" s="71"/>
      <c r="C292" s="78" t="s">
        <v>247</v>
      </c>
      <c r="D292" s="107" t="s">
        <v>248</v>
      </c>
      <c r="F292" s="81"/>
      <c r="G292" s="90"/>
      <c r="H292" s="81"/>
      <c r="I292" s="81"/>
      <c r="J292" s="81"/>
      <c r="L292" s="2"/>
      <c r="M292" s="81"/>
    </row>
    <row r="293" spans="1:13" ht="12.75" customHeight="1">
      <c r="A293" s="2"/>
      <c r="B293" s="71"/>
      <c r="D293" s="13" t="s">
        <v>249</v>
      </c>
      <c r="F293" s="81"/>
      <c r="G293" s="90"/>
      <c r="H293" s="81"/>
      <c r="I293" s="81"/>
      <c r="J293" s="81"/>
      <c r="L293" s="2"/>
      <c r="M293" s="81"/>
    </row>
    <row r="294" spans="1:13" ht="12.75" customHeight="1">
      <c r="A294" s="2"/>
      <c r="B294" s="71"/>
      <c r="D294" s="13"/>
      <c r="F294" s="81"/>
      <c r="G294" s="90"/>
      <c r="H294" s="81"/>
      <c r="I294" s="81"/>
      <c r="J294" s="81"/>
      <c r="L294" s="2"/>
      <c r="M294" s="81"/>
    </row>
    <row r="295" spans="1:13" ht="12.75" customHeight="1">
      <c r="A295" s="2"/>
      <c r="B295" s="71"/>
      <c r="C295" s="13" t="s">
        <v>250</v>
      </c>
      <c r="D295" s="13"/>
      <c r="F295" s="81"/>
      <c r="G295" s="90"/>
      <c r="H295" s="81"/>
      <c r="I295" s="81"/>
      <c r="J295" s="81"/>
      <c r="L295" s="2"/>
      <c r="M295" s="81"/>
    </row>
    <row r="296" spans="1:13" ht="12.75" customHeight="1">
      <c r="A296" s="2"/>
      <c r="B296" s="71"/>
      <c r="C296" s="13" t="s">
        <v>251</v>
      </c>
      <c r="D296" s="13"/>
      <c r="F296" s="81"/>
      <c r="G296" s="90"/>
      <c r="H296" s="81"/>
      <c r="I296" s="81"/>
      <c r="J296" s="81"/>
      <c r="L296" s="2"/>
      <c r="M296" s="81"/>
    </row>
    <row r="297" spans="1:13" ht="12.75" customHeight="1">
      <c r="A297" s="2"/>
      <c r="B297" s="71"/>
      <c r="C297" s="13" t="s">
        <v>252</v>
      </c>
      <c r="D297" s="13"/>
      <c r="F297" s="81"/>
      <c r="G297" s="90"/>
      <c r="H297" s="81"/>
      <c r="I297" s="81"/>
      <c r="J297" s="81"/>
      <c r="L297" s="2"/>
      <c r="M297" s="81"/>
    </row>
    <row r="298" spans="1:13" ht="12.75" customHeight="1">
      <c r="A298" s="2"/>
      <c r="B298" s="71"/>
      <c r="C298" s="13"/>
      <c r="D298" s="13"/>
      <c r="F298" s="81"/>
      <c r="G298" s="90"/>
      <c r="H298" s="81"/>
      <c r="I298" s="81"/>
      <c r="J298" s="81"/>
      <c r="L298" s="2"/>
      <c r="M298" s="81"/>
    </row>
    <row r="299" spans="1:13" ht="12.75" customHeight="1">
      <c r="A299" s="2"/>
      <c r="B299" s="71"/>
      <c r="C299" s="13" t="s">
        <v>253</v>
      </c>
      <c r="D299" s="13"/>
      <c r="F299" s="81"/>
      <c r="G299" s="90"/>
      <c r="H299" s="81"/>
      <c r="I299" s="81"/>
      <c r="J299" s="81"/>
      <c r="L299" s="2"/>
      <c r="M299" s="81"/>
    </row>
    <row r="300" spans="1:13" ht="12.75" customHeight="1">
      <c r="A300" s="2"/>
      <c r="B300" s="71"/>
      <c r="C300" s="13" t="s">
        <v>254</v>
      </c>
      <c r="D300" s="13"/>
      <c r="F300" s="81"/>
      <c r="G300" s="90"/>
      <c r="H300" s="81"/>
      <c r="I300" s="81"/>
      <c r="J300" s="81"/>
      <c r="L300" s="2"/>
      <c r="M300" s="81"/>
    </row>
    <row r="301" spans="1:13" ht="12.75" customHeight="1">
      <c r="A301" s="2"/>
      <c r="B301" s="71"/>
      <c r="C301" s="13"/>
      <c r="D301" s="13"/>
      <c r="F301" s="81"/>
      <c r="G301" s="90"/>
      <c r="H301" s="81"/>
      <c r="I301" s="81"/>
      <c r="J301" s="81"/>
      <c r="L301" s="2"/>
      <c r="M301" s="81"/>
    </row>
    <row r="302" spans="1:13" ht="12.75" customHeight="1">
      <c r="A302" s="2"/>
      <c r="B302" s="71"/>
      <c r="C302" s="13" t="s">
        <v>255</v>
      </c>
      <c r="D302" s="13"/>
      <c r="F302" s="81"/>
      <c r="G302" s="90"/>
      <c r="H302" s="81"/>
      <c r="I302" s="81"/>
      <c r="J302" s="81"/>
      <c r="L302" s="2"/>
      <c r="M302" s="81"/>
    </row>
    <row r="303" spans="1:13" ht="12.75" customHeight="1">
      <c r="A303" s="2"/>
      <c r="C303" s="37"/>
      <c r="D303" s="37"/>
      <c r="E303" s="37"/>
      <c r="F303" s="37"/>
      <c r="G303" s="81"/>
      <c r="H303" s="81"/>
      <c r="I303" s="81"/>
      <c r="J303" s="90"/>
      <c r="K303" s="81"/>
      <c r="L303" s="81"/>
      <c r="M303" s="81"/>
    </row>
    <row r="304" spans="1:13" ht="12.75" customHeight="1">
      <c r="A304" s="2"/>
      <c r="B304" s="71" t="s">
        <v>256</v>
      </c>
      <c r="C304" s="12" t="s">
        <v>257</v>
      </c>
      <c r="D304" s="37"/>
      <c r="E304" s="37"/>
      <c r="F304" s="37"/>
      <c r="G304" s="81"/>
      <c r="H304" s="81"/>
      <c r="I304" s="81"/>
      <c r="J304" s="90"/>
      <c r="K304" s="81"/>
      <c r="L304" s="81"/>
      <c r="M304" s="81"/>
    </row>
    <row r="305" spans="1:13" ht="12.75" customHeight="1">
      <c r="A305" s="2"/>
      <c r="B305" s="71"/>
      <c r="C305" s="37" t="s">
        <v>258</v>
      </c>
      <c r="D305" s="13"/>
      <c r="E305" s="37"/>
      <c r="F305" s="37"/>
      <c r="G305" s="81"/>
      <c r="H305" s="81"/>
      <c r="I305" s="81"/>
      <c r="J305" s="90"/>
      <c r="K305" s="81"/>
      <c r="L305" s="81"/>
      <c r="M305" s="81"/>
    </row>
    <row r="306" spans="1:13" ht="12.75" customHeight="1">
      <c r="A306" s="2"/>
      <c r="C306" s="37"/>
      <c r="D306" s="37"/>
      <c r="E306" s="37"/>
      <c r="F306" s="37"/>
      <c r="G306" s="81"/>
      <c r="H306" s="81"/>
      <c r="I306" s="81"/>
      <c r="J306" s="90"/>
      <c r="K306" s="81"/>
      <c r="L306" s="81"/>
      <c r="M306" s="81"/>
    </row>
    <row r="307" spans="1:13" ht="12.75" customHeight="1">
      <c r="A307" s="2"/>
      <c r="B307" s="71" t="s">
        <v>259</v>
      </c>
      <c r="C307" s="99" t="s">
        <v>260</v>
      </c>
      <c r="D307" s="99"/>
      <c r="E307" s="99"/>
      <c r="F307" s="99"/>
      <c r="G307" s="79"/>
      <c r="H307" s="80"/>
      <c r="I307" s="79"/>
      <c r="J307" s="79"/>
      <c r="K307" s="79"/>
      <c r="L307" s="73"/>
      <c r="M307" s="79"/>
    </row>
    <row r="308" spans="1:13" ht="12.75" customHeight="1">
      <c r="A308" s="2"/>
      <c r="B308" s="78"/>
      <c r="C308" s="37" t="s">
        <v>261</v>
      </c>
      <c r="D308" s="37"/>
      <c r="E308" s="37"/>
      <c r="F308" s="37"/>
      <c r="G308" s="81"/>
      <c r="H308" s="90"/>
      <c r="I308" s="81"/>
      <c r="J308" s="81"/>
      <c r="K308" s="81"/>
      <c r="M308" s="79"/>
    </row>
    <row r="309" spans="1:13" ht="12.75" customHeight="1">
      <c r="A309" s="2"/>
      <c r="B309" s="78"/>
      <c r="C309" s="37"/>
      <c r="D309" s="37"/>
      <c r="E309" s="37"/>
      <c r="F309" s="37"/>
      <c r="G309" s="81"/>
      <c r="H309" s="90"/>
      <c r="I309" s="81"/>
      <c r="J309" s="81"/>
      <c r="K309" s="81"/>
      <c r="M309" s="81"/>
    </row>
    <row r="310" spans="1:13" ht="12.75" customHeight="1">
      <c r="A310" s="2"/>
      <c r="B310" s="71" t="s">
        <v>262</v>
      </c>
      <c r="C310" s="99" t="s">
        <v>263</v>
      </c>
      <c r="D310" s="37"/>
      <c r="E310" s="37"/>
      <c r="F310" s="37"/>
      <c r="G310" s="81"/>
      <c r="H310" s="90"/>
      <c r="I310" s="81"/>
      <c r="J310" s="81"/>
      <c r="K310" s="81"/>
      <c r="M310" s="81"/>
    </row>
    <row r="311" spans="1:13" ht="12.75" customHeight="1">
      <c r="A311" s="2"/>
      <c r="B311" s="78"/>
      <c r="C311" s="37" t="s">
        <v>264</v>
      </c>
      <c r="D311" s="37"/>
      <c r="E311" s="37"/>
      <c r="F311" s="37"/>
      <c r="G311" s="81"/>
      <c r="H311" s="90"/>
      <c r="I311" s="81"/>
      <c r="J311" s="81"/>
      <c r="K311" s="81"/>
      <c r="M311" s="81"/>
    </row>
    <row r="312" spans="1:13" ht="12.75" customHeight="1">
      <c r="A312" s="2"/>
      <c r="B312" s="78"/>
      <c r="C312" s="37"/>
      <c r="D312" s="37"/>
      <c r="E312" s="37"/>
      <c r="F312" s="37"/>
      <c r="G312" s="81"/>
      <c r="H312" s="90"/>
      <c r="I312" s="81"/>
      <c r="J312" s="81"/>
      <c r="K312" s="81"/>
      <c r="M312" s="81"/>
    </row>
    <row r="313" spans="1:13" ht="12.75" customHeight="1">
      <c r="A313" s="2"/>
      <c r="B313" s="71" t="s">
        <v>265</v>
      </c>
      <c r="C313" s="99" t="s">
        <v>266</v>
      </c>
      <c r="D313" s="37"/>
      <c r="E313" s="37"/>
      <c r="F313" s="37"/>
      <c r="G313" s="81"/>
      <c r="H313" s="90"/>
      <c r="I313" s="81"/>
      <c r="J313" s="81"/>
      <c r="K313" s="81"/>
      <c r="M313" s="81"/>
    </row>
    <row r="314" spans="1:13" ht="12.75" customHeight="1">
      <c r="A314" s="2"/>
      <c r="B314" s="78"/>
      <c r="C314" s="37" t="s">
        <v>267</v>
      </c>
      <c r="D314" s="37"/>
      <c r="E314" s="37"/>
      <c r="F314" s="37"/>
      <c r="G314" s="81"/>
      <c r="H314" s="90"/>
      <c r="I314" s="81"/>
      <c r="J314" s="81"/>
      <c r="K314" s="81"/>
      <c r="M314" s="81"/>
    </row>
    <row r="315" spans="1:13" ht="12.75" customHeight="1">
      <c r="A315" s="2"/>
      <c r="B315" s="78"/>
      <c r="C315" s="37"/>
      <c r="D315" s="37"/>
      <c r="E315" s="37"/>
      <c r="F315" s="37"/>
      <c r="G315" s="81"/>
      <c r="H315" s="90"/>
      <c r="I315" s="81"/>
      <c r="J315" s="81"/>
      <c r="K315" s="81"/>
      <c r="M315" s="81"/>
    </row>
    <row r="316" spans="1:13" ht="12.75" customHeight="1">
      <c r="A316" s="2"/>
      <c r="B316" s="78"/>
      <c r="C316" s="37"/>
      <c r="D316" s="37"/>
      <c r="E316" s="37"/>
      <c r="F316" s="37"/>
      <c r="G316" s="81"/>
      <c r="H316" s="90"/>
      <c r="I316" s="81"/>
      <c r="J316" s="81"/>
      <c r="K316" s="81"/>
      <c r="M316" s="81"/>
    </row>
    <row r="317" spans="1:13" ht="12.75" customHeight="1">
      <c r="A317" s="2"/>
      <c r="B317" s="13" t="s">
        <v>268</v>
      </c>
      <c r="C317" s="2"/>
      <c r="D317" s="13"/>
      <c r="E317" s="13"/>
      <c r="F317" s="13"/>
      <c r="G317" s="81"/>
      <c r="H317" s="81"/>
      <c r="I317" s="81"/>
      <c r="J317" s="81"/>
      <c r="K317" s="81"/>
      <c r="L317" s="81"/>
      <c r="M317" s="81"/>
    </row>
    <row r="318" spans="1:13" ht="12.75" customHeight="1">
      <c r="A318" s="2"/>
      <c r="B318" s="13"/>
      <c r="C318" s="2"/>
      <c r="D318" s="13"/>
      <c r="E318" s="13"/>
      <c r="F318" s="13"/>
      <c r="G318" s="81"/>
      <c r="H318" s="81"/>
      <c r="I318" s="81"/>
      <c r="J318" s="81"/>
      <c r="K318" s="81"/>
      <c r="L318" s="81"/>
      <c r="M318" s="81"/>
    </row>
    <row r="319" spans="1:13" ht="12.75" customHeight="1">
      <c r="A319" s="2"/>
      <c r="B319" s="13" t="s">
        <v>269</v>
      </c>
      <c r="C319" s="2"/>
      <c r="D319" s="13"/>
      <c r="E319" s="13"/>
      <c r="F319" s="13"/>
      <c r="G319" s="81"/>
      <c r="H319" s="81"/>
      <c r="I319" s="81"/>
      <c r="J319" s="81"/>
      <c r="K319" s="81"/>
      <c r="L319" s="81"/>
      <c r="M319" s="81"/>
    </row>
    <row r="320" spans="1:13" ht="12.75" customHeight="1">
      <c r="A320" s="2"/>
      <c r="B320" s="13" t="s">
        <v>270</v>
      </c>
      <c r="C320" s="2"/>
      <c r="E320" s="13"/>
      <c r="F320" s="13"/>
      <c r="H320" s="81"/>
      <c r="I320" s="81"/>
      <c r="J320" s="81"/>
      <c r="K320" s="81"/>
      <c r="L320" s="81"/>
      <c r="M320" s="81"/>
    </row>
    <row r="321" spans="1:13" ht="12.75" customHeight="1">
      <c r="A321" s="2"/>
      <c r="B321" s="13" t="s">
        <v>271</v>
      </c>
      <c r="C321" s="2"/>
      <c r="D321" s="13"/>
      <c r="E321" s="13"/>
      <c r="F321" s="13"/>
      <c r="G321" s="81"/>
      <c r="H321" s="81"/>
      <c r="I321" s="81"/>
      <c r="J321" s="81"/>
      <c r="K321" s="81"/>
      <c r="L321" s="81"/>
      <c r="M321" s="81"/>
    </row>
    <row r="322" spans="1:13" ht="14.25" customHeight="1">
      <c r="A322" s="2"/>
      <c r="B322" s="108" t="s">
        <v>273</v>
      </c>
      <c r="C322" s="2"/>
      <c r="D322" s="13"/>
      <c r="E322" s="13"/>
      <c r="F322" s="13"/>
      <c r="G322" s="81"/>
      <c r="H322" s="81"/>
      <c r="I322" s="81"/>
      <c r="J322" s="81"/>
      <c r="K322" s="81"/>
      <c r="L322" s="81"/>
      <c r="M322" s="81"/>
    </row>
    <row r="323" spans="1:13" ht="14.25" customHeight="1">
      <c r="A323" s="2"/>
      <c r="B323" s="13" t="s">
        <v>272</v>
      </c>
      <c r="C323" s="2"/>
      <c r="D323" s="13"/>
      <c r="E323" s="13"/>
      <c r="F323" s="13"/>
      <c r="G323" s="81"/>
      <c r="H323" s="81"/>
      <c r="I323" s="81"/>
      <c r="J323" s="81"/>
      <c r="K323" s="81"/>
      <c r="L323" s="81"/>
      <c r="M323" s="81"/>
    </row>
    <row r="324" spans="6:12" ht="13.5">
      <c r="F324" s="81"/>
      <c r="G324" s="81"/>
      <c r="H324" s="81"/>
      <c r="I324" s="81"/>
      <c r="J324" s="81"/>
      <c r="K324" s="81"/>
      <c r="L324" s="81"/>
    </row>
    <row r="325" spans="6:12" ht="13.5">
      <c r="F325" s="81"/>
      <c r="G325" s="81"/>
      <c r="H325" s="81"/>
      <c r="I325" s="81"/>
      <c r="J325" s="81"/>
      <c r="K325" s="81"/>
      <c r="L325" s="81"/>
    </row>
    <row r="326" spans="4:13" ht="13.5">
      <c r="D326" s="71"/>
      <c r="F326" s="11"/>
      <c r="G326" s="11"/>
      <c r="H326" s="15"/>
      <c r="I326" s="79"/>
      <c r="J326" s="80"/>
      <c r="K326" s="79"/>
      <c r="L326" s="79"/>
      <c r="M326" s="79"/>
    </row>
    <row r="327" spans="4:13" ht="13.5">
      <c r="D327" s="78"/>
      <c r="F327" s="1"/>
      <c r="G327" s="1"/>
      <c r="I327" s="81"/>
      <c r="J327" s="90"/>
      <c r="K327" s="81"/>
      <c r="L327" s="81"/>
      <c r="M327" s="81"/>
    </row>
    <row r="328" spans="4:13" ht="13.5">
      <c r="D328" s="2"/>
      <c r="F328" s="1"/>
      <c r="G328" s="1"/>
      <c r="I328" s="81"/>
      <c r="J328" s="90"/>
      <c r="K328" s="81"/>
      <c r="L328" s="81"/>
      <c r="M328" s="81"/>
    </row>
    <row r="329" spans="6:12" ht="13.5">
      <c r="F329" s="81"/>
      <c r="G329" s="81"/>
      <c r="H329" s="81"/>
      <c r="I329" s="81"/>
      <c r="J329" s="81"/>
      <c r="K329" s="81"/>
      <c r="L329" s="81"/>
    </row>
    <row r="330" spans="6:12" ht="13.5">
      <c r="F330" s="81"/>
      <c r="G330" s="81"/>
      <c r="H330" s="81"/>
      <c r="I330" s="81"/>
      <c r="J330" s="81"/>
      <c r="K330" s="81"/>
      <c r="L330" s="81"/>
    </row>
    <row r="331" spans="6:12" ht="13.5">
      <c r="F331" s="81"/>
      <c r="G331" s="81"/>
      <c r="H331" s="81"/>
      <c r="I331" s="81"/>
      <c r="J331" s="81"/>
      <c r="K331" s="81"/>
      <c r="L331" s="81"/>
    </row>
    <row r="332" spans="6:12" ht="13.5">
      <c r="F332" s="81"/>
      <c r="G332" s="81"/>
      <c r="H332" s="81"/>
      <c r="I332" s="81"/>
      <c r="J332" s="81"/>
      <c r="K332" s="81"/>
      <c r="L332" s="81"/>
    </row>
    <row r="333" spans="6:12" ht="13.5">
      <c r="F333" s="81"/>
      <c r="G333" s="81"/>
      <c r="H333" s="81"/>
      <c r="I333" s="81"/>
      <c r="J333" s="81"/>
      <c r="K333" s="81"/>
      <c r="L333" s="81"/>
    </row>
    <row r="334" spans="6:12" ht="13.5">
      <c r="F334" s="81"/>
      <c r="G334" s="81"/>
      <c r="H334" s="81"/>
      <c r="I334" s="81"/>
      <c r="J334" s="81"/>
      <c r="K334" s="81"/>
      <c r="L334" s="81"/>
    </row>
    <row r="335" spans="6:12" ht="13.5">
      <c r="F335" s="81"/>
      <c r="G335" s="81"/>
      <c r="H335" s="81"/>
      <c r="I335" s="81"/>
      <c r="J335" s="81"/>
      <c r="K335" s="81"/>
      <c r="L335" s="81"/>
    </row>
    <row r="336" spans="6:12" ht="13.5">
      <c r="F336" s="81"/>
      <c r="G336" s="81"/>
      <c r="H336" s="81"/>
      <c r="I336" s="81"/>
      <c r="J336" s="81"/>
      <c r="K336" s="81"/>
      <c r="L336" s="81"/>
    </row>
    <row r="337" spans="6:12" ht="13.5">
      <c r="F337" s="81"/>
      <c r="G337" s="81"/>
      <c r="H337" s="81"/>
      <c r="I337" s="81"/>
      <c r="J337" s="81"/>
      <c r="K337" s="81"/>
      <c r="L337" s="81"/>
    </row>
    <row r="338" spans="6:12" ht="13.5">
      <c r="F338" s="81"/>
      <c r="G338" s="81"/>
      <c r="H338" s="81"/>
      <c r="I338" s="81"/>
      <c r="J338" s="81"/>
      <c r="K338" s="81"/>
      <c r="L338" s="81"/>
    </row>
    <row r="339" spans="6:12" ht="13.5">
      <c r="F339" s="81"/>
      <c r="G339" s="81"/>
      <c r="H339" s="81"/>
      <c r="I339" s="81"/>
      <c r="J339" s="81"/>
      <c r="K339" s="81"/>
      <c r="L339" s="81"/>
    </row>
    <row r="340" spans="6:12" ht="13.5">
      <c r="F340" s="81"/>
      <c r="G340" s="81"/>
      <c r="H340" s="81"/>
      <c r="I340" s="81"/>
      <c r="J340" s="81"/>
      <c r="K340" s="81"/>
      <c r="L340" s="81"/>
    </row>
    <row r="341" spans="6:12" ht="13.5">
      <c r="F341" s="81"/>
      <c r="G341" s="81"/>
      <c r="H341" s="81"/>
      <c r="I341" s="81"/>
      <c r="J341" s="81"/>
      <c r="K341" s="81"/>
      <c r="L341" s="81"/>
    </row>
    <row r="342" spans="6:12" ht="13.5">
      <c r="F342" s="81"/>
      <c r="G342" s="81"/>
      <c r="H342" s="81"/>
      <c r="I342" s="81"/>
      <c r="J342" s="81"/>
      <c r="K342" s="81"/>
      <c r="L342" s="81"/>
    </row>
    <row r="343" spans="6:12" ht="13.5">
      <c r="F343" s="81"/>
      <c r="G343" s="81"/>
      <c r="H343" s="81"/>
      <c r="I343" s="81"/>
      <c r="J343" s="81"/>
      <c r="K343" s="81"/>
      <c r="L343" s="81"/>
    </row>
    <row r="344" spans="6:12" ht="13.5">
      <c r="F344" s="81"/>
      <c r="G344" s="81"/>
      <c r="H344" s="81"/>
      <c r="I344" s="81"/>
      <c r="J344" s="81"/>
      <c r="K344" s="81"/>
      <c r="L344" s="81"/>
    </row>
    <row r="345" spans="6:12" ht="13.5">
      <c r="F345" s="81"/>
      <c r="G345" s="81"/>
      <c r="H345" s="81"/>
      <c r="I345" s="81"/>
      <c r="J345" s="81"/>
      <c r="K345" s="81"/>
      <c r="L345" s="81"/>
    </row>
    <row r="346" spans="6:12" ht="13.5">
      <c r="F346" s="81"/>
      <c r="G346" s="81"/>
      <c r="H346" s="81"/>
      <c r="I346" s="81"/>
      <c r="J346" s="81"/>
      <c r="K346" s="81"/>
      <c r="L346" s="81"/>
    </row>
    <row r="347" spans="6:12" ht="13.5">
      <c r="F347" s="81"/>
      <c r="G347" s="81"/>
      <c r="H347" s="81"/>
      <c r="I347" s="81"/>
      <c r="J347" s="81"/>
      <c r="K347" s="81"/>
      <c r="L347" s="81"/>
    </row>
    <row r="348" spans="6:12" ht="13.5">
      <c r="F348" s="81"/>
      <c r="G348" s="81"/>
      <c r="H348" s="81"/>
      <c r="I348" s="81"/>
      <c r="J348" s="81"/>
      <c r="K348" s="81"/>
      <c r="L348" s="81"/>
    </row>
    <row r="349" spans="6:12" ht="13.5">
      <c r="F349" s="81"/>
      <c r="G349" s="81"/>
      <c r="H349" s="81"/>
      <c r="I349" s="81"/>
      <c r="J349" s="81"/>
      <c r="K349" s="81"/>
      <c r="L349" s="81"/>
    </row>
    <row r="350" spans="6:12" ht="13.5">
      <c r="F350" s="81"/>
      <c r="G350" s="81"/>
      <c r="H350" s="81"/>
      <c r="I350" s="81"/>
      <c r="J350" s="81"/>
      <c r="K350" s="81"/>
      <c r="L350" s="81"/>
    </row>
    <row r="351" spans="6:12" ht="13.5">
      <c r="F351" s="81"/>
      <c r="G351" s="81"/>
      <c r="H351" s="81"/>
      <c r="I351" s="81"/>
      <c r="J351" s="81"/>
      <c r="K351" s="81"/>
      <c r="L351" s="81"/>
    </row>
    <row r="352" spans="6:12" ht="13.5">
      <c r="F352" s="81"/>
      <c r="G352" s="81"/>
      <c r="H352" s="81"/>
      <c r="I352" s="81"/>
      <c r="J352" s="81"/>
      <c r="K352" s="81"/>
      <c r="L352" s="81"/>
    </row>
    <row r="353" spans="6:12" ht="13.5">
      <c r="F353" s="81"/>
      <c r="G353" s="81"/>
      <c r="H353" s="81"/>
      <c r="I353" s="81"/>
      <c r="J353" s="81"/>
      <c r="K353" s="81"/>
      <c r="L353" s="81"/>
    </row>
    <row r="354" spans="6:12" ht="13.5">
      <c r="F354" s="81"/>
      <c r="G354" s="81"/>
      <c r="H354" s="81"/>
      <c r="I354" s="81"/>
      <c r="J354" s="81"/>
      <c r="K354" s="81"/>
      <c r="L354" s="81"/>
    </row>
    <row r="355" spans="6:12" ht="13.5">
      <c r="F355" s="81"/>
      <c r="G355" s="81"/>
      <c r="H355" s="81"/>
      <c r="I355" s="81"/>
      <c r="J355" s="81"/>
      <c r="K355" s="81"/>
      <c r="L355" s="81"/>
    </row>
    <row r="356" spans="6:12" ht="13.5">
      <c r="F356" s="81"/>
      <c r="G356" s="81"/>
      <c r="H356" s="81"/>
      <c r="I356" s="81"/>
      <c r="J356" s="81"/>
      <c r="K356" s="81"/>
      <c r="L356" s="81"/>
    </row>
    <row r="357" spans="6:12" ht="13.5">
      <c r="F357" s="81"/>
      <c r="G357" s="81"/>
      <c r="H357" s="81"/>
      <c r="I357" s="81"/>
      <c r="J357" s="81"/>
      <c r="K357" s="81"/>
      <c r="L357" s="81"/>
    </row>
    <row r="358" spans="6:12" ht="13.5">
      <c r="F358" s="81"/>
      <c r="G358" s="81"/>
      <c r="H358" s="81"/>
      <c r="I358" s="81"/>
      <c r="J358" s="81"/>
      <c r="K358" s="81"/>
      <c r="L358" s="81"/>
    </row>
    <row r="359" spans="6:12" ht="13.5">
      <c r="F359" s="81"/>
      <c r="G359" s="81"/>
      <c r="H359" s="81"/>
      <c r="I359" s="81"/>
      <c r="J359" s="81"/>
      <c r="K359" s="81"/>
      <c r="L359" s="81"/>
    </row>
    <row r="360" spans="6:12" ht="13.5">
      <c r="F360" s="81"/>
      <c r="G360" s="81"/>
      <c r="H360" s="81"/>
      <c r="I360" s="81"/>
      <c r="J360" s="81"/>
      <c r="K360" s="81"/>
      <c r="L360" s="81"/>
    </row>
    <row r="361" spans="6:12" ht="13.5">
      <c r="F361" s="81"/>
      <c r="G361" s="81"/>
      <c r="H361" s="81"/>
      <c r="I361" s="81"/>
      <c r="J361" s="81"/>
      <c r="K361" s="81"/>
      <c r="L361" s="81"/>
    </row>
    <row r="362" spans="6:12" ht="13.5">
      <c r="F362" s="81"/>
      <c r="G362" s="81"/>
      <c r="H362" s="81"/>
      <c r="I362" s="81"/>
      <c r="J362" s="81"/>
      <c r="K362" s="81"/>
      <c r="L362" s="81"/>
    </row>
    <row r="363" spans="6:12" ht="13.5">
      <c r="F363" s="81"/>
      <c r="G363" s="81"/>
      <c r="H363" s="81"/>
      <c r="I363" s="81"/>
      <c r="J363" s="81"/>
      <c r="K363" s="81"/>
      <c r="L363" s="81"/>
    </row>
    <row r="364" spans="6:12" ht="13.5">
      <c r="F364" s="81"/>
      <c r="G364" s="81"/>
      <c r="H364" s="81"/>
      <c r="I364" s="81"/>
      <c r="J364" s="81"/>
      <c r="K364" s="81"/>
      <c r="L364" s="81"/>
    </row>
    <row r="365" spans="6:12" ht="13.5">
      <c r="F365" s="81"/>
      <c r="G365" s="81"/>
      <c r="H365" s="81"/>
      <c r="I365" s="81"/>
      <c r="J365" s="81"/>
      <c r="K365" s="81"/>
      <c r="L365" s="81"/>
    </row>
    <row r="366" spans="6:12" ht="13.5">
      <c r="F366" s="81"/>
      <c r="G366" s="81"/>
      <c r="H366" s="81"/>
      <c r="I366" s="81"/>
      <c r="J366" s="81"/>
      <c r="K366" s="81"/>
      <c r="L366" s="81"/>
    </row>
    <row r="367" spans="6:12" ht="13.5">
      <c r="F367" s="81"/>
      <c r="G367" s="81"/>
      <c r="H367" s="81"/>
      <c r="I367" s="81"/>
      <c r="J367" s="81"/>
      <c r="K367" s="81"/>
      <c r="L367" s="81"/>
    </row>
    <row r="368" spans="6:12" ht="13.5">
      <c r="F368" s="81"/>
      <c r="G368" s="81"/>
      <c r="H368" s="81"/>
      <c r="I368" s="81"/>
      <c r="J368" s="81"/>
      <c r="K368" s="81"/>
      <c r="L368" s="81"/>
    </row>
    <row r="369" spans="6:12" ht="13.5">
      <c r="F369" s="81"/>
      <c r="G369" s="81"/>
      <c r="H369" s="81"/>
      <c r="I369" s="81"/>
      <c r="J369" s="81"/>
      <c r="K369" s="81"/>
      <c r="L369" s="81"/>
    </row>
    <row r="370" spans="6:12" ht="13.5">
      <c r="F370" s="81"/>
      <c r="G370" s="81"/>
      <c r="H370" s="81"/>
      <c r="I370" s="81"/>
      <c r="J370" s="81"/>
      <c r="K370" s="81"/>
      <c r="L370" s="81"/>
    </row>
    <row r="371" spans="6:12" ht="13.5">
      <c r="F371" s="81"/>
      <c r="G371" s="81"/>
      <c r="H371" s="81"/>
      <c r="I371" s="81"/>
      <c r="J371" s="81"/>
      <c r="K371" s="81"/>
      <c r="L371" s="81"/>
    </row>
    <row r="372" spans="6:12" ht="13.5">
      <c r="F372" s="81"/>
      <c r="G372" s="81"/>
      <c r="H372" s="81"/>
      <c r="I372" s="81"/>
      <c r="J372" s="81"/>
      <c r="K372" s="81"/>
      <c r="L372" s="81"/>
    </row>
    <row r="373" spans="6:12" ht="13.5">
      <c r="F373" s="81"/>
      <c r="G373" s="81"/>
      <c r="H373" s="81"/>
      <c r="I373" s="81"/>
      <c r="J373" s="81"/>
      <c r="K373" s="81"/>
      <c r="L373" s="81"/>
    </row>
    <row r="374" spans="6:12" ht="13.5">
      <c r="F374" s="81"/>
      <c r="G374" s="81"/>
      <c r="H374" s="81"/>
      <c r="I374" s="81"/>
      <c r="J374" s="81"/>
      <c r="K374" s="81"/>
      <c r="L374" s="81"/>
    </row>
    <row r="375" spans="6:12" ht="13.5">
      <c r="F375" s="81"/>
      <c r="G375" s="81"/>
      <c r="H375" s="81"/>
      <c r="I375" s="81"/>
      <c r="J375" s="81"/>
      <c r="K375" s="81"/>
      <c r="L375" s="81"/>
    </row>
    <row r="376" spans="6:12" ht="13.5">
      <c r="F376" s="81"/>
      <c r="G376" s="81"/>
      <c r="H376" s="81"/>
      <c r="I376" s="81"/>
      <c r="J376" s="81"/>
      <c r="K376" s="81"/>
      <c r="L376" s="81"/>
    </row>
    <row r="377" spans="6:12" ht="13.5">
      <c r="F377" s="81"/>
      <c r="G377" s="81"/>
      <c r="H377" s="81"/>
      <c r="I377" s="81"/>
      <c r="J377" s="81"/>
      <c r="K377" s="81"/>
      <c r="L377" s="81"/>
    </row>
    <row r="378" spans="6:12" ht="13.5">
      <c r="F378" s="81"/>
      <c r="G378" s="81"/>
      <c r="H378" s="81"/>
      <c r="I378" s="81"/>
      <c r="J378" s="81"/>
      <c r="K378" s="81"/>
      <c r="L378" s="81"/>
    </row>
    <row r="379" spans="6:12" ht="13.5">
      <c r="F379" s="81"/>
      <c r="G379" s="81"/>
      <c r="H379" s="81"/>
      <c r="I379" s="81"/>
      <c r="J379" s="81"/>
      <c r="K379" s="81"/>
      <c r="L379" s="81"/>
    </row>
    <row r="380" spans="6:12" ht="13.5">
      <c r="F380" s="81"/>
      <c r="G380" s="81"/>
      <c r="H380" s="81"/>
      <c r="I380" s="81"/>
      <c r="J380" s="81"/>
      <c r="K380" s="81"/>
      <c r="L380" s="81"/>
    </row>
    <row r="381" spans="6:12" ht="13.5">
      <c r="F381" s="81"/>
      <c r="G381" s="81"/>
      <c r="H381" s="81"/>
      <c r="I381" s="81"/>
      <c r="J381" s="81"/>
      <c r="K381" s="81"/>
      <c r="L381" s="81"/>
    </row>
    <row r="382" spans="6:12" ht="13.5">
      <c r="F382" s="81"/>
      <c r="G382" s="81"/>
      <c r="H382" s="81"/>
      <c r="I382" s="81"/>
      <c r="J382" s="81"/>
      <c r="K382" s="81"/>
      <c r="L382" s="81"/>
    </row>
    <row r="383" spans="6:12" ht="13.5">
      <c r="F383" s="81"/>
      <c r="G383" s="81"/>
      <c r="H383" s="81"/>
      <c r="I383" s="81"/>
      <c r="J383" s="81"/>
      <c r="K383" s="81"/>
      <c r="L383" s="81"/>
    </row>
    <row r="384" spans="6:12" ht="13.5">
      <c r="F384" s="81"/>
      <c r="G384" s="81"/>
      <c r="H384" s="81"/>
      <c r="I384" s="81"/>
      <c r="J384" s="81"/>
      <c r="K384" s="81"/>
      <c r="L384" s="81"/>
    </row>
    <row r="385" spans="6:12" ht="13.5">
      <c r="F385" s="81"/>
      <c r="G385" s="81"/>
      <c r="H385" s="81"/>
      <c r="I385" s="81"/>
      <c r="J385" s="81"/>
      <c r="K385" s="81"/>
      <c r="L385" s="81"/>
    </row>
    <row r="386" spans="6:12" ht="13.5">
      <c r="F386" s="81"/>
      <c r="G386" s="81"/>
      <c r="H386" s="81"/>
      <c r="I386" s="81"/>
      <c r="J386" s="81"/>
      <c r="K386" s="81"/>
      <c r="L386" s="81"/>
    </row>
    <row r="387" spans="6:12" ht="13.5">
      <c r="F387" s="81"/>
      <c r="G387" s="81"/>
      <c r="H387" s="81"/>
      <c r="I387" s="81"/>
      <c r="J387" s="81"/>
      <c r="K387" s="81"/>
      <c r="L387" s="81"/>
    </row>
    <row r="388" spans="6:12" ht="13.5">
      <c r="F388" s="81"/>
      <c r="G388" s="81"/>
      <c r="H388" s="81"/>
      <c r="I388" s="81"/>
      <c r="J388" s="81"/>
      <c r="K388" s="81"/>
      <c r="L388" s="81"/>
    </row>
    <row r="389" spans="6:12" ht="13.5">
      <c r="F389" s="81"/>
      <c r="G389" s="81"/>
      <c r="H389" s="81"/>
      <c r="I389" s="81"/>
      <c r="J389" s="81"/>
      <c r="K389" s="81"/>
      <c r="L389" s="81"/>
    </row>
    <row r="390" spans="6:12" ht="13.5">
      <c r="F390" s="81"/>
      <c r="G390" s="81"/>
      <c r="H390" s="81"/>
      <c r="I390" s="81"/>
      <c r="J390" s="81"/>
      <c r="K390" s="81"/>
      <c r="L390" s="81"/>
    </row>
    <row r="391" spans="6:12" ht="13.5">
      <c r="F391" s="81"/>
      <c r="G391" s="81"/>
      <c r="H391" s="81"/>
      <c r="I391" s="81"/>
      <c r="J391" s="81"/>
      <c r="K391" s="81"/>
      <c r="L391" s="81"/>
    </row>
    <row r="392" spans="6:12" ht="13.5">
      <c r="F392" s="81"/>
      <c r="G392" s="81"/>
      <c r="H392" s="81"/>
      <c r="I392" s="81"/>
      <c r="J392" s="81"/>
      <c r="K392" s="81"/>
      <c r="L392" s="81"/>
    </row>
    <row r="393" spans="6:12" ht="13.5">
      <c r="F393" s="81"/>
      <c r="G393" s="81"/>
      <c r="H393" s="81"/>
      <c r="I393" s="81"/>
      <c r="J393" s="81"/>
      <c r="K393" s="81"/>
      <c r="L393" s="81"/>
    </row>
    <row r="394" spans="6:12" ht="13.5">
      <c r="F394" s="81"/>
      <c r="G394" s="81"/>
      <c r="H394" s="81"/>
      <c r="I394" s="81"/>
      <c r="J394" s="81"/>
      <c r="K394" s="81"/>
      <c r="L394" s="81"/>
    </row>
    <row r="395" spans="6:12" ht="13.5">
      <c r="F395" s="81"/>
      <c r="G395" s="81"/>
      <c r="H395" s="81"/>
      <c r="I395" s="81"/>
      <c r="J395" s="81"/>
      <c r="K395" s="81"/>
      <c r="L395" s="81"/>
    </row>
    <row r="396" spans="6:12" ht="13.5">
      <c r="F396" s="81"/>
      <c r="G396" s="81"/>
      <c r="H396" s="81"/>
      <c r="I396" s="81"/>
      <c r="J396" s="81"/>
      <c r="K396" s="81"/>
      <c r="L396" s="81"/>
    </row>
    <row r="397" spans="6:12" ht="13.5">
      <c r="F397" s="81"/>
      <c r="G397" s="81"/>
      <c r="H397" s="81"/>
      <c r="I397" s="81"/>
      <c r="J397" s="81"/>
      <c r="K397" s="81"/>
      <c r="L397" s="81"/>
    </row>
    <row r="398" spans="6:12" ht="13.5">
      <c r="F398" s="81"/>
      <c r="G398" s="81"/>
      <c r="H398" s="81"/>
      <c r="I398" s="81"/>
      <c r="J398" s="81"/>
      <c r="K398" s="81"/>
      <c r="L398" s="81"/>
    </row>
    <row r="399" spans="6:12" ht="13.5">
      <c r="F399" s="81"/>
      <c r="G399" s="81"/>
      <c r="H399" s="81"/>
      <c r="I399" s="81"/>
      <c r="J399" s="81"/>
      <c r="K399" s="81"/>
      <c r="L399" s="81"/>
    </row>
    <row r="400" spans="6:12" ht="13.5">
      <c r="F400" s="81"/>
      <c r="G400" s="81"/>
      <c r="H400" s="81"/>
      <c r="I400" s="81"/>
      <c r="J400" s="81"/>
      <c r="K400" s="81"/>
      <c r="L400" s="81"/>
    </row>
    <row r="401" spans="6:12" ht="13.5">
      <c r="F401" s="81"/>
      <c r="G401" s="81"/>
      <c r="H401" s="81"/>
      <c r="I401" s="81"/>
      <c r="J401" s="81"/>
      <c r="K401" s="81"/>
      <c r="L401" s="81"/>
    </row>
    <row r="402" spans="6:12" ht="13.5">
      <c r="F402" s="81"/>
      <c r="G402" s="81"/>
      <c r="H402" s="81"/>
      <c r="I402" s="81"/>
      <c r="J402" s="81"/>
      <c r="K402" s="81"/>
      <c r="L402" s="81"/>
    </row>
    <row r="403" spans="6:12" ht="13.5">
      <c r="F403" s="81"/>
      <c r="G403" s="81"/>
      <c r="H403" s="81"/>
      <c r="I403" s="81"/>
      <c r="J403" s="81"/>
      <c r="K403" s="81"/>
      <c r="L403" s="81"/>
    </row>
    <row r="404" spans="6:12" ht="13.5">
      <c r="F404" s="81"/>
      <c r="G404" s="81"/>
      <c r="H404" s="81"/>
      <c r="I404" s="81"/>
      <c r="J404" s="81"/>
      <c r="K404" s="81"/>
      <c r="L404" s="81"/>
    </row>
    <row r="405" spans="6:12" ht="13.5">
      <c r="F405" s="81"/>
      <c r="G405" s="81"/>
      <c r="H405" s="81"/>
      <c r="I405" s="81"/>
      <c r="J405" s="81"/>
      <c r="K405" s="81"/>
      <c r="L405" s="81"/>
    </row>
    <row r="406" spans="6:12" ht="13.5">
      <c r="F406" s="81"/>
      <c r="G406" s="81"/>
      <c r="H406" s="81"/>
      <c r="I406" s="81"/>
      <c r="J406" s="81"/>
      <c r="K406" s="81"/>
      <c r="L406" s="81"/>
    </row>
    <row r="407" spans="6:12" ht="13.5">
      <c r="F407" s="81"/>
      <c r="G407" s="81"/>
      <c r="H407" s="81"/>
      <c r="I407" s="81"/>
      <c r="J407" s="81"/>
      <c r="K407" s="81"/>
      <c r="L407" s="81"/>
    </row>
    <row r="408" spans="6:12" ht="13.5">
      <c r="F408" s="81"/>
      <c r="G408" s="81"/>
      <c r="H408" s="81"/>
      <c r="I408" s="81"/>
      <c r="J408" s="81"/>
      <c r="K408" s="81"/>
      <c r="L408" s="81"/>
    </row>
    <row r="409" spans="6:12" ht="13.5">
      <c r="F409" s="81"/>
      <c r="G409" s="81"/>
      <c r="H409" s="81"/>
      <c r="I409" s="81"/>
      <c r="J409" s="81"/>
      <c r="K409" s="81"/>
      <c r="L409" s="81"/>
    </row>
    <row r="410" spans="6:12" ht="13.5">
      <c r="F410" s="81"/>
      <c r="G410" s="81"/>
      <c r="H410" s="81"/>
      <c r="I410" s="81"/>
      <c r="J410" s="81"/>
      <c r="K410" s="81"/>
      <c r="L410" s="81"/>
    </row>
    <row r="411" spans="6:12" ht="13.5">
      <c r="F411" s="81"/>
      <c r="G411" s="81"/>
      <c r="H411" s="81"/>
      <c r="I411" s="81"/>
      <c r="J411" s="81"/>
      <c r="K411" s="81"/>
      <c r="L411" s="81"/>
    </row>
    <row r="412" spans="6:12" ht="13.5">
      <c r="F412" s="81"/>
      <c r="G412" s="81"/>
      <c r="H412" s="81"/>
      <c r="I412" s="81"/>
      <c r="J412" s="81"/>
      <c r="K412" s="81"/>
      <c r="L412" s="81"/>
    </row>
    <row r="413" spans="6:12" ht="13.5">
      <c r="F413" s="81"/>
      <c r="G413" s="81"/>
      <c r="H413" s="81"/>
      <c r="I413" s="81"/>
      <c r="J413" s="81"/>
      <c r="K413" s="81"/>
      <c r="L413" s="81"/>
    </row>
    <row r="414" spans="6:12" ht="13.5">
      <c r="F414" s="81"/>
      <c r="G414" s="81"/>
      <c r="H414" s="81"/>
      <c r="I414" s="81"/>
      <c r="J414" s="81"/>
      <c r="K414" s="81"/>
      <c r="L414" s="81"/>
    </row>
    <row r="415" spans="6:12" ht="13.5">
      <c r="F415" s="81"/>
      <c r="G415" s="81"/>
      <c r="H415" s="81"/>
      <c r="I415" s="81"/>
      <c r="J415" s="81"/>
      <c r="K415" s="81"/>
      <c r="L415" s="81"/>
    </row>
    <row r="416" spans="6:12" ht="13.5">
      <c r="F416" s="81"/>
      <c r="G416" s="81"/>
      <c r="H416" s="81"/>
      <c r="I416" s="81"/>
      <c r="J416" s="81"/>
      <c r="K416" s="81"/>
      <c r="L416" s="81"/>
    </row>
    <row r="417" spans="6:12" ht="13.5">
      <c r="F417" s="81"/>
      <c r="G417" s="81"/>
      <c r="H417" s="81"/>
      <c r="I417" s="81"/>
      <c r="J417" s="81"/>
      <c r="K417" s="81"/>
      <c r="L417" s="81"/>
    </row>
    <row r="418" spans="6:12" ht="13.5">
      <c r="F418" s="81"/>
      <c r="G418" s="81"/>
      <c r="H418" s="81"/>
      <c r="I418" s="81"/>
      <c r="J418" s="81"/>
      <c r="K418" s="81"/>
      <c r="L418" s="81"/>
    </row>
    <row r="419" spans="6:12" ht="13.5">
      <c r="F419" s="81"/>
      <c r="G419" s="81"/>
      <c r="H419" s="81"/>
      <c r="I419" s="81"/>
      <c r="J419" s="81"/>
      <c r="K419" s="81"/>
      <c r="L419" s="81"/>
    </row>
    <row r="420" spans="6:12" ht="13.5">
      <c r="F420" s="81"/>
      <c r="G420" s="81"/>
      <c r="H420" s="81"/>
      <c r="I420" s="81"/>
      <c r="J420" s="81"/>
      <c r="K420" s="81"/>
      <c r="L420" s="81"/>
    </row>
    <row r="421" spans="6:12" ht="13.5">
      <c r="F421" s="81"/>
      <c r="G421" s="81"/>
      <c r="H421" s="81"/>
      <c r="I421" s="81"/>
      <c r="J421" s="81"/>
      <c r="K421" s="81"/>
      <c r="L421" s="81"/>
    </row>
    <row r="422" spans="6:12" ht="13.5">
      <c r="F422" s="81"/>
      <c r="G422" s="81"/>
      <c r="H422" s="81"/>
      <c r="I422" s="81"/>
      <c r="J422" s="81"/>
      <c r="K422" s="81"/>
      <c r="L422" s="81"/>
    </row>
    <row r="423" spans="6:12" ht="13.5">
      <c r="F423" s="81"/>
      <c r="G423" s="81"/>
      <c r="H423" s="81"/>
      <c r="I423" s="81"/>
      <c r="J423" s="81"/>
      <c r="K423" s="81"/>
      <c r="L423" s="81"/>
    </row>
    <row r="424" spans="6:12" ht="13.5">
      <c r="F424" s="81"/>
      <c r="G424" s="81"/>
      <c r="H424" s="81"/>
      <c r="I424" s="81"/>
      <c r="J424" s="81"/>
      <c r="K424" s="81"/>
      <c r="L424" s="81"/>
    </row>
    <row r="425" spans="6:12" ht="13.5">
      <c r="F425" s="81"/>
      <c r="G425" s="81"/>
      <c r="H425" s="81"/>
      <c r="I425" s="81"/>
      <c r="J425" s="81"/>
      <c r="K425" s="81"/>
      <c r="L425" s="81"/>
    </row>
    <row r="426" spans="6:12" ht="13.5">
      <c r="F426" s="81"/>
      <c r="G426" s="81"/>
      <c r="H426" s="81"/>
      <c r="I426" s="81"/>
      <c r="J426" s="81"/>
      <c r="K426" s="81"/>
      <c r="L426" s="81"/>
    </row>
    <row r="427" spans="6:12" ht="13.5">
      <c r="F427" s="81"/>
      <c r="G427" s="81"/>
      <c r="H427" s="81"/>
      <c r="I427" s="81"/>
      <c r="J427" s="81"/>
      <c r="K427" s="81"/>
      <c r="L427" s="81"/>
    </row>
    <row r="428" spans="6:12" ht="13.5">
      <c r="F428" s="81"/>
      <c r="G428" s="81"/>
      <c r="H428" s="81"/>
      <c r="I428" s="81"/>
      <c r="J428" s="81"/>
      <c r="K428" s="81"/>
      <c r="L428" s="81"/>
    </row>
    <row r="429" spans="6:12" ht="13.5">
      <c r="F429" s="81"/>
      <c r="G429" s="81"/>
      <c r="H429" s="81"/>
      <c r="I429" s="81"/>
      <c r="J429" s="81"/>
      <c r="K429" s="81"/>
      <c r="L429" s="81"/>
    </row>
    <row r="430" spans="6:12" ht="13.5">
      <c r="F430" s="81"/>
      <c r="G430" s="81"/>
      <c r="H430" s="81"/>
      <c r="I430" s="81"/>
      <c r="J430" s="81"/>
      <c r="K430" s="81"/>
      <c r="L430" s="81"/>
    </row>
    <row r="431" spans="6:12" ht="13.5">
      <c r="F431" s="81"/>
      <c r="G431" s="81"/>
      <c r="H431" s="81"/>
      <c r="I431" s="81"/>
      <c r="J431" s="81"/>
      <c r="K431" s="81"/>
      <c r="L431" s="81"/>
    </row>
    <row r="432" spans="6:12" ht="13.5">
      <c r="F432" s="81"/>
      <c r="G432" s="81"/>
      <c r="H432" s="81"/>
      <c r="I432" s="81"/>
      <c r="J432" s="81"/>
      <c r="K432" s="81"/>
      <c r="L432" s="81"/>
    </row>
    <row r="433" spans="6:12" ht="13.5">
      <c r="F433" s="81"/>
      <c r="G433" s="81"/>
      <c r="H433" s="81"/>
      <c r="I433" s="81"/>
      <c r="J433" s="81"/>
      <c r="K433" s="81"/>
      <c r="L433" s="81"/>
    </row>
    <row r="434" spans="6:12" ht="13.5">
      <c r="F434" s="81"/>
      <c r="G434" s="81"/>
      <c r="H434" s="81"/>
      <c r="I434" s="81"/>
      <c r="J434" s="81"/>
      <c r="K434" s="81"/>
      <c r="L434" s="81"/>
    </row>
    <row r="435" spans="6:12" ht="13.5">
      <c r="F435" s="81"/>
      <c r="G435" s="81"/>
      <c r="H435" s="81"/>
      <c r="I435" s="81"/>
      <c r="J435" s="81"/>
      <c r="K435" s="81"/>
      <c r="L435" s="81"/>
    </row>
    <row r="436" spans="6:12" ht="13.5">
      <c r="F436" s="81"/>
      <c r="G436" s="81"/>
      <c r="H436" s="81"/>
      <c r="I436" s="81"/>
      <c r="J436" s="81"/>
      <c r="K436" s="81"/>
      <c r="L436" s="81"/>
    </row>
    <row r="437" spans="6:12" ht="13.5">
      <c r="F437" s="81"/>
      <c r="G437" s="81"/>
      <c r="H437" s="81"/>
      <c r="I437" s="81"/>
      <c r="J437" s="81"/>
      <c r="K437" s="81"/>
      <c r="L437" s="81"/>
    </row>
    <row r="438" spans="6:12" ht="13.5">
      <c r="F438" s="81"/>
      <c r="G438" s="81"/>
      <c r="H438" s="81"/>
      <c r="I438" s="81"/>
      <c r="J438" s="81"/>
      <c r="K438" s="81"/>
      <c r="L438" s="81"/>
    </row>
    <row r="439" spans="6:12" ht="13.5">
      <c r="F439" s="81"/>
      <c r="G439" s="81"/>
      <c r="H439" s="81"/>
      <c r="I439" s="81"/>
      <c r="J439" s="81"/>
      <c r="K439" s="81"/>
      <c r="L439" s="81"/>
    </row>
    <row r="440" spans="6:12" ht="13.5">
      <c r="F440" s="81"/>
      <c r="G440" s="81"/>
      <c r="H440" s="81"/>
      <c r="I440" s="81"/>
      <c r="J440" s="81"/>
      <c r="K440" s="81"/>
      <c r="L440" s="81"/>
    </row>
    <row r="441" spans="6:12" ht="13.5">
      <c r="F441" s="81"/>
      <c r="G441" s="81"/>
      <c r="H441" s="81"/>
      <c r="I441" s="81"/>
      <c r="J441" s="81"/>
      <c r="K441" s="81"/>
      <c r="L441" s="81"/>
    </row>
    <row r="442" spans="6:12" ht="13.5">
      <c r="F442" s="81"/>
      <c r="G442" s="81"/>
      <c r="H442" s="81"/>
      <c r="I442" s="81"/>
      <c r="J442" s="81"/>
      <c r="K442" s="81"/>
      <c r="L442" s="81"/>
    </row>
    <row r="443" spans="6:12" ht="13.5">
      <c r="F443" s="81"/>
      <c r="G443" s="81"/>
      <c r="H443" s="81"/>
      <c r="I443" s="81"/>
      <c r="J443" s="81"/>
      <c r="K443" s="81"/>
      <c r="L443" s="81"/>
    </row>
    <row r="444" spans="6:12" ht="13.5">
      <c r="F444" s="81"/>
      <c r="G444" s="81"/>
      <c r="H444" s="81"/>
      <c r="I444" s="81"/>
      <c r="J444" s="81"/>
      <c r="K444" s="81"/>
      <c r="L444" s="81"/>
    </row>
    <row r="445" spans="6:12" ht="13.5">
      <c r="F445" s="81"/>
      <c r="G445" s="81"/>
      <c r="H445" s="81"/>
      <c r="I445" s="81"/>
      <c r="J445" s="81"/>
      <c r="K445" s="81"/>
      <c r="L445" s="81"/>
    </row>
    <row r="446" spans="6:12" ht="13.5">
      <c r="F446" s="81"/>
      <c r="G446" s="81"/>
      <c r="H446" s="81"/>
      <c r="I446" s="81"/>
      <c r="J446" s="81"/>
      <c r="K446" s="81"/>
      <c r="L446" s="81"/>
    </row>
    <row r="447" spans="6:12" ht="13.5">
      <c r="F447" s="81"/>
      <c r="G447" s="81"/>
      <c r="H447" s="81"/>
      <c r="I447" s="81"/>
      <c r="J447" s="81"/>
      <c r="K447" s="81"/>
      <c r="L447" s="81"/>
    </row>
    <row r="448" spans="6:12" ht="13.5">
      <c r="F448" s="81"/>
      <c r="G448" s="81"/>
      <c r="H448" s="81"/>
      <c r="I448" s="81"/>
      <c r="J448" s="81"/>
      <c r="K448" s="81"/>
      <c r="L448" s="81"/>
    </row>
    <row r="449" spans="6:12" ht="13.5">
      <c r="F449" s="81"/>
      <c r="G449" s="81"/>
      <c r="H449" s="81"/>
      <c r="I449" s="81"/>
      <c r="J449" s="81"/>
      <c r="K449" s="81"/>
      <c r="L449" s="81"/>
    </row>
    <row r="450" spans="6:12" ht="13.5">
      <c r="F450" s="81"/>
      <c r="G450" s="81"/>
      <c r="H450" s="81"/>
      <c r="I450" s="81"/>
      <c r="J450" s="81"/>
      <c r="K450" s="81"/>
      <c r="L450" s="81"/>
    </row>
    <row r="451" spans="6:12" ht="13.5">
      <c r="F451" s="81"/>
      <c r="G451" s="81"/>
      <c r="H451" s="81"/>
      <c r="I451" s="81"/>
      <c r="J451" s="81"/>
      <c r="K451" s="81"/>
      <c r="L451" s="81"/>
    </row>
    <row r="452" spans="6:12" ht="13.5">
      <c r="F452" s="81"/>
      <c r="G452" s="81"/>
      <c r="H452" s="81"/>
      <c r="I452" s="81"/>
      <c r="J452" s="81"/>
      <c r="K452" s="81"/>
      <c r="L452" s="81"/>
    </row>
    <row r="453" spans="6:12" ht="13.5">
      <c r="F453" s="81"/>
      <c r="G453" s="81"/>
      <c r="H453" s="81"/>
      <c r="I453" s="81"/>
      <c r="J453" s="81"/>
      <c r="K453" s="81"/>
      <c r="L453" s="81"/>
    </row>
    <row r="454" spans="6:12" ht="13.5">
      <c r="F454" s="81"/>
      <c r="G454" s="81"/>
      <c r="H454" s="81"/>
      <c r="I454" s="81"/>
      <c r="J454" s="81"/>
      <c r="K454" s="81"/>
      <c r="L454" s="81"/>
    </row>
    <row r="455" spans="6:12" ht="13.5">
      <c r="F455" s="81"/>
      <c r="G455" s="81"/>
      <c r="H455" s="81"/>
      <c r="I455" s="81"/>
      <c r="J455" s="81"/>
      <c r="K455" s="81"/>
      <c r="L455" s="81"/>
    </row>
    <row r="456" spans="6:12" ht="13.5">
      <c r="F456" s="81"/>
      <c r="G456" s="81"/>
      <c r="H456" s="81"/>
      <c r="I456" s="81"/>
      <c r="J456" s="81"/>
      <c r="K456" s="81"/>
      <c r="L456" s="81"/>
    </row>
    <row r="457" spans="6:12" ht="13.5">
      <c r="F457" s="81"/>
      <c r="G457" s="81"/>
      <c r="H457" s="81"/>
      <c r="I457" s="81"/>
      <c r="J457" s="81"/>
      <c r="K457" s="81"/>
      <c r="L457" s="81"/>
    </row>
    <row r="458" spans="6:12" ht="13.5">
      <c r="F458" s="81"/>
      <c r="G458" s="81"/>
      <c r="H458" s="81"/>
      <c r="I458" s="81"/>
      <c r="J458" s="81"/>
      <c r="K458" s="81"/>
      <c r="L458" s="81"/>
    </row>
    <row r="459" spans="6:12" ht="13.5">
      <c r="F459" s="81"/>
      <c r="G459" s="81"/>
      <c r="H459" s="81"/>
      <c r="I459" s="81"/>
      <c r="J459" s="81"/>
      <c r="K459" s="81"/>
      <c r="L459" s="81"/>
    </row>
    <row r="460" spans="6:12" ht="13.5">
      <c r="F460" s="81"/>
      <c r="G460" s="81"/>
      <c r="H460" s="81"/>
      <c r="I460" s="81"/>
      <c r="J460" s="81"/>
      <c r="K460" s="81"/>
      <c r="L460" s="81"/>
    </row>
    <row r="461" spans="6:12" ht="13.5">
      <c r="F461" s="81"/>
      <c r="G461" s="81"/>
      <c r="H461" s="81"/>
      <c r="I461" s="81"/>
      <c r="J461" s="81"/>
      <c r="K461" s="81"/>
      <c r="L461" s="81"/>
    </row>
    <row r="462" spans="6:12" ht="13.5">
      <c r="F462" s="81"/>
      <c r="G462" s="81"/>
      <c r="H462" s="81"/>
      <c r="I462" s="81"/>
      <c r="J462" s="81"/>
      <c r="K462" s="81"/>
      <c r="L462" s="81"/>
    </row>
    <row r="463" spans="6:12" ht="13.5">
      <c r="F463" s="81"/>
      <c r="G463" s="81"/>
      <c r="H463" s="81"/>
      <c r="I463" s="81"/>
      <c r="J463" s="81"/>
      <c r="K463" s="81"/>
      <c r="L463" s="81"/>
    </row>
    <row r="464" spans="6:12" ht="13.5">
      <c r="F464" s="81"/>
      <c r="G464" s="81"/>
      <c r="H464" s="81"/>
      <c r="I464" s="81"/>
      <c r="J464" s="81"/>
      <c r="K464" s="81"/>
      <c r="L464" s="81"/>
    </row>
    <row r="465" spans="6:12" ht="13.5">
      <c r="F465" s="81"/>
      <c r="G465" s="81"/>
      <c r="H465" s="81"/>
      <c r="I465" s="81"/>
      <c r="J465" s="81"/>
      <c r="K465" s="81"/>
      <c r="L465" s="81"/>
    </row>
    <row r="466" spans="6:12" ht="13.5">
      <c r="F466" s="81"/>
      <c r="G466" s="81"/>
      <c r="H466" s="81"/>
      <c r="I466" s="81"/>
      <c r="J466" s="81"/>
      <c r="K466" s="81"/>
      <c r="L466" s="81"/>
    </row>
    <row r="467" spans="6:12" ht="13.5">
      <c r="F467" s="81"/>
      <c r="G467" s="81"/>
      <c r="H467" s="81"/>
      <c r="I467" s="81"/>
      <c r="J467" s="81"/>
      <c r="K467" s="81"/>
      <c r="L467" s="81"/>
    </row>
    <row r="468" spans="6:12" ht="13.5">
      <c r="F468" s="81"/>
      <c r="G468" s="81"/>
      <c r="H468" s="81"/>
      <c r="I468" s="81"/>
      <c r="J468" s="81"/>
      <c r="K468" s="81"/>
      <c r="L468" s="81"/>
    </row>
    <row r="469" spans="6:12" ht="13.5">
      <c r="F469" s="81"/>
      <c r="G469" s="81"/>
      <c r="H469" s="81"/>
      <c r="I469" s="81"/>
      <c r="J469" s="81"/>
      <c r="K469" s="81"/>
      <c r="L469" s="81"/>
    </row>
    <row r="470" spans="6:12" ht="13.5">
      <c r="F470" s="81"/>
      <c r="G470" s="81"/>
      <c r="H470" s="81"/>
      <c r="I470" s="81"/>
      <c r="J470" s="81"/>
      <c r="K470" s="81"/>
      <c r="L470" s="81"/>
    </row>
    <row r="471" spans="6:12" ht="13.5">
      <c r="F471" s="81"/>
      <c r="G471" s="81"/>
      <c r="H471" s="81"/>
      <c r="I471" s="81"/>
      <c r="J471" s="81"/>
      <c r="K471" s="81"/>
      <c r="L471" s="81"/>
    </row>
    <row r="472" spans="6:12" ht="13.5">
      <c r="F472" s="81"/>
      <c r="G472" s="81"/>
      <c r="H472" s="81"/>
      <c r="I472" s="81"/>
      <c r="J472" s="81"/>
      <c r="K472" s="81"/>
      <c r="L472" s="81"/>
    </row>
    <row r="473" spans="6:12" ht="13.5">
      <c r="F473" s="81"/>
      <c r="G473" s="81"/>
      <c r="H473" s="81"/>
      <c r="I473" s="81"/>
      <c r="J473" s="81"/>
      <c r="K473" s="81"/>
      <c r="L473" s="81"/>
    </row>
    <row r="474" spans="6:12" ht="13.5">
      <c r="F474" s="81"/>
      <c r="G474" s="81"/>
      <c r="H474" s="81"/>
      <c r="I474" s="81"/>
      <c r="J474" s="81"/>
      <c r="K474" s="81"/>
      <c r="L474" s="81"/>
    </row>
    <row r="475" spans="6:12" ht="13.5">
      <c r="F475" s="81"/>
      <c r="G475" s="81"/>
      <c r="H475" s="81"/>
      <c r="I475" s="81"/>
      <c r="J475" s="81"/>
      <c r="K475" s="81"/>
      <c r="L475" s="81"/>
    </row>
    <row r="476" spans="6:12" ht="13.5">
      <c r="F476" s="81"/>
      <c r="G476" s="81"/>
      <c r="H476" s="81"/>
      <c r="I476" s="81"/>
      <c r="J476" s="81"/>
      <c r="K476" s="81"/>
      <c r="L476" s="81"/>
    </row>
    <row r="477" spans="6:12" ht="13.5">
      <c r="F477" s="81"/>
      <c r="G477" s="81"/>
      <c r="H477" s="81"/>
      <c r="I477" s="81"/>
      <c r="J477" s="81"/>
      <c r="K477" s="81"/>
      <c r="L477" s="81"/>
    </row>
    <row r="478" spans="6:12" ht="13.5">
      <c r="F478" s="81"/>
      <c r="G478" s="81"/>
      <c r="H478" s="81"/>
      <c r="I478" s="81"/>
      <c r="J478" s="81"/>
      <c r="K478" s="81"/>
      <c r="L478" s="81"/>
    </row>
    <row r="479" spans="6:12" ht="13.5">
      <c r="F479" s="81"/>
      <c r="G479" s="81"/>
      <c r="H479" s="81"/>
      <c r="I479" s="81"/>
      <c r="J479" s="81"/>
      <c r="K479" s="81"/>
      <c r="L479" s="81"/>
    </row>
    <row r="480" spans="6:12" ht="13.5">
      <c r="F480" s="81"/>
      <c r="G480" s="81"/>
      <c r="H480" s="81"/>
      <c r="I480" s="81"/>
      <c r="J480" s="81"/>
      <c r="K480" s="81"/>
      <c r="L480" s="81"/>
    </row>
    <row r="481" spans="6:12" ht="13.5">
      <c r="F481" s="81"/>
      <c r="G481" s="81"/>
      <c r="H481" s="81"/>
      <c r="I481" s="81"/>
      <c r="J481" s="81"/>
      <c r="K481" s="81"/>
      <c r="L481" s="81"/>
    </row>
    <row r="482" spans="6:12" ht="13.5">
      <c r="F482" s="81"/>
      <c r="G482" s="81"/>
      <c r="H482" s="81"/>
      <c r="I482" s="81"/>
      <c r="J482" s="81"/>
      <c r="K482" s="81"/>
      <c r="L482" s="81"/>
    </row>
    <row r="483" spans="6:12" ht="13.5">
      <c r="F483" s="81"/>
      <c r="G483" s="81"/>
      <c r="H483" s="81"/>
      <c r="I483" s="81"/>
      <c r="J483" s="81"/>
      <c r="K483" s="81"/>
      <c r="L483" s="81"/>
    </row>
    <row r="484" spans="6:12" ht="13.5">
      <c r="F484" s="81"/>
      <c r="G484" s="81"/>
      <c r="H484" s="81"/>
      <c r="I484" s="81"/>
      <c r="J484" s="81"/>
      <c r="K484" s="81"/>
      <c r="L484" s="81"/>
    </row>
    <row r="485" spans="6:12" ht="13.5">
      <c r="F485" s="81"/>
      <c r="G485" s="81"/>
      <c r="H485" s="81"/>
      <c r="I485" s="81"/>
      <c r="J485" s="81"/>
      <c r="K485" s="81"/>
      <c r="L485" s="81"/>
    </row>
    <row r="486" spans="6:12" ht="13.5">
      <c r="F486" s="81"/>
      <c r="G486" s="81"/>
      <c r="H486" s="81"/>
      <c r="I486" s="81"/>
      <c r="J486" s="81"/>
      <c r="K486" s="81"/>
      <c r="L486" s="81"/>
    </row>
    <row r="487" spans="6:12" ht="13.5">
      <c r="F487" s="81"/>
      <c r="G487" s="81"/>
      <c r="H487" s="81"/>
      <c r="I487" s="81"/>
      <c r="J487" s="81"/>
      <c r="K487" s="81"/>
      <c r="L487" s="81"/>
    </row>
    <row r="488" spans="6:12" ht="13.5">
      <c r="F488" s="81"/>
      <c r="G488" s="81"/>
      <c r="H488" s="81"/>
      <c r="I488" s="81"/>
      <c r="J488" s="81"/>
      <c r="K488" s="81"/>
      <c r="L488" s="81"/>
    </row>
    <row r="489" spans="6:12" ht="13.5">
      <c r="F489" s="81"/>
      <c r="G489" s="81"/>
      <c r="H489" s="81"/>
      <c r="I489" s="81"/>
      <c r="J489" s="81"/>
      <c r="K489" s="81"/>
      <c r="L489" s="81"/>
    </row>
    <row r="490" spans="6:12" ht="13.5">
      <c r="F490" s="81"/>
      <c r="G490" s="81"/>
      <c r="H490" s="81"/>
      <c r="I490" s="81"/>
      <c r="J490" s="81"/>
      <c r="K490" s="81"/>
      <c r="L490" s="81"/>
    </row>
    <row r="491" spans="6:12" ht="13.5">
      <c r="F491" s="81"/>
      <c r="G491" s="81"/>
      <c r="H491" s="81"/>
      <c r="I491" s="81"/>
      <c r="J491" s="81"/>
      <c r="K491" s="81"/>
      <c r="L491" s="81"/>
    </row>
    <row r="492" spans="6:12" ht="13.5">
      <c r="F492" s="81"/>
      <c r="G492" s="81"/>
      <c r="H492" s="81"/>
      <c r="I492" s="81"/>
      <c r="J492" s="81"/>
      <c r="K492" s="81"/>
      <c r="L492" s="81"/>
    </row>
    <row r="493" spans="6:12" ht="13.5">
      <c r="F493" s="81"/>
      <c r="G493" s="81"/>
      <c r="H493" s="81"/>
      <c r="I493" s="81"/>
      <c r="J493" s="81"/>
      <c r="K493" s="81"/>
      <c r="L493" s="81"/>
    </row>
    <row r="494" spans="6:12" ht="13.5">
      <c r="F494" s="81"/>
      <c r="G494" s="81"/>
      <c r="H494" s="81"/>
      <c r="I494" s="81"/>
      <c r="J494" s="81"/>
      <c r="K494" s="81"/>
      <c r="L494" s="81"/>
    </row>
    <row r="495" spans="6:12" ht="13.5">
      <c r="F495" s="81"/>
      <c r="G495" s="81"/>
      <c r="H495" s="81"/>
      <c r="I495" s="81"/>
      <c r="J495" s="81"/>
      <c r="K495" s="81"/>
      <c r="L495" s="81"/>
    </row>
    <row r="496" spans="6:12" ht="13.5">
      <c r="F496" s="81"/>
      <c r="G496" s="81"/>
      <c r="H496" s="81"/>
      <c r="I496" s="81"/>
      <c r="J496" s="81"/>
      <c r="K496" s="81"/>
      <c r="L496" s="81"/>
    </row>
    <row r="497" spans="6:12" ht="13.5">
      <c r="F497" s="81"/>
      <c r="G497" s="81"/>
      <c r="H497" s="81"/>
      <c r="I497" s="81"/>
      <c r="J497" s="81"/>
      <c r="K497" s="81"/>
      <c r="L497" s="81"/>
    </row>
    <row r="498" spans="6:12" ht="13.5">
      <c r="F498" s="81"/>
      <c r="G498" s="81"/>
      <c r="H498" s="81"/>
      <c r="I498" s="81"/>
      <c r="J498" s="81"/>
      <c r="K498" s="81"/>
      <c r="L498" s="81"/>
    </row>
    <row r="499" spans="6:12" ht="13.5">
      <c r="F499" s="81"/>
      <c r="G499" s="81"/>
      <c r="H499" s="81"/>
      <c r="I499" s="81"/>
      <c r="J499" s="81"/>
      <c r="K499" s="81"/>
      <c r="L499" s="81"/>
    </row>
    <row r="500" spans="6:12" ht="13.5">
      <c r="F500" s="81"/>
      <c r="G500" s="81"/>
      <c r="H500" s="81"/>
      <c r="I500" s="81"/>
      <c r="J500" s="81"/>
      <c r="K500" s="81"/>
      <c r="L500" s="81"/>
    </row>
    <row r="501" spans="6:12" ht="13.5">
      <c r="F501" s="81"/>
      <c r="G501" s="81"/>
      <c r="H501" s="81"/>
      <c r="I501" s="81"/>
      <c r="J501" s="81"/>
      <c r="K501" s="81"/>
      <c r="L501" s="81"/>
    </row>
    <row r="502" spans="6:12" ht="13.5">
      <c r="F502" s="81"/>
      <c r="G502" s="81"/>
      <c r="H502" s="81"/>
      <c r="I502" s="81"/>
      <c r="J502" s="81"/>
      <c r="K502" s="81"/>
      <c r="L502" s="81"/>
    </row>
    <row r="503" spans="6:12" ht="13.5">
      <c r="F503" s="81"/>
      <c r="G503" s="81"/>
      <c r="H503" s="81"/>
      <c r="I503" s="81"/>
      <c r="J503" s="81"/>
      <c r="K503" s="81"/>
      <c r="L503" s="81"/>
    </row>
    <row r="504" spans="6:12" ht="13.5">
      <c r="F504" s="81"/>
      <c r="G504" s="81"/>
      <c r="H504" s="81"/>
      <c r="I504" s="81"/>
      <c r="J504" s="81"/>
      <c r="K504" s="81"/>
      <c r="L504" s="81"/>
    </row>
    <row r="505" spans="6:12" ht="13.5">
      <c r="F505" s="81"/>
      <c r="G505" s="81"/>
      <c r="H505" s="81"/>
      <c r="I505" s="81"/>
      <c r="J505" s="81"/>
      <c r="K505" s="81"/>
      <c r="L505" s="81"/>
    </row>
    <row r="506" spans="6:12" ht="13.5">
      <c r="F506" s="81"/>
      <c r="G506" s="81"/>
      <c r="H506" s="81"/>
      <c r="I506" s="81"/>
      <c r="J506" s="81"/>
      <c r="K506" s="81"/>
      <c r="L506" s="81"/>
    </row>
    <row r="507" spans="6:12" ht="13.5">
      <c r="F507" s="81"/>
      <c r="G507" s="81"/>
      <c r="H507" s="81"/>
      <c r="I507" s="81"/>
      <c r="J507" s="81"/>
      <c r="K507" s="81"/>
      <c r="L507" s="81"/>
    </row>
    <row r="508" spans="6:12" ht="13.5">
      <c r="F508" s="81"/>
      <c r="G508" s="81"/>
      <c r="H508" s="81"/>
      <c r="I508" s="81"/>
      <c r="J508" s="81"/>
      <c r="K508" s="81"/>
      <c r="L508" s="81"/>
    </row>
    <row r="509" spans="6:12" ht="13.5">
      <c r="F509" s="81"/>
      <c r="G509" s="81"/>
      <c r="H509" s="81"/>
      <c r="I509" s="81"/>
      <c r="J509" s="81"/>
      <c r="K509" s="81"/>
      <c r="L509" s="81"/>
    </row>
    <row r="510" spans="6:12" ht="13.5">
      <c r="F510" s="81"/>
      <c r="G510" s="81"/>
      <c r="H510" s="81"/>
      <c r="I510" s="81"/>
      <c r="J510" s="81"/>
      <c r="K510" s="81"/>
      <c r="L510" s="81"/>
    </row>
    <row r="511" spans="6:12" ht="13.5">
      <c r="F511" s="81"/>
      <c r="G511" s="81"/>
      <c r="H511" s="81"/>
      <c r="I511" s="81"/>
      <c r="J511" s="81"/>
      <c r="K511" s="81"/>
      <c r="L511" s="81"/>
    </row>
    <row r="512" spans="6:12" ht="13.5">
      <c r="F512" s="81"/>
      <c r="G512" s="81"/>
      <c r="H512" s="81"/>
      <c r="I512" s="81"/>
      <c r="J512" s="81"/>
      <c r="K512" s="81"/>
      <c r="L512" s="81"/>
    </row>
    <row r="513" spans="6:12" ht="13.5">
      <c r="F513" s="81"/>
      <c r="G513" s="81"/>
      <c r="H513" s="81"/>
      <c r="I513" s="81"/>
      <c r="J513" s="81"/>
      <c r="K513" s="81"/>
      <c r="L513" s="81"/>
    </row>
    <row r="514" spans="6:12" ht="13.5">
      <c r="F514" s="81"/>
      <c r="G514" s="81"/>
      <c r="H514" s="81"/>
      <c r="I514" s="81"/>
      <c r="J514" s="81"/>
      <c r="K514" s="81"/>
      <c r="L514" s="81"/>
    </row>
    <row r="515" spans="6:12" ht="13.5">
      <c r="F515" s="81"/>
      <c r="G515" s="81"/>
      <c r="H515" s="81"/>
      <c r="I515" s="81"/>
      <c r="J515" s="81"/>
      <c r="K515" s="81"/>
      <c r="L515" s="81"/>
    </row>
    <row r="516" spans="6:12" ht="13.5">
      <c r="F516" s="81"/>
      <c r="G516" s="81"/>
      <c r="H516" s="81"/>
      <c r="I516" s="81"/>
      <c r="J516" s="81"/>
      <c r="K516" s="81"/>
      <c r="L516" s="81"/>
    </row>
    <row r="517" spans="6:12" ht="13.5">
      <c r="F517" s="81"/>
      <c r="G517" s="81"/>
      <c r="H517" s="81"/>
      <c r="I517" s="81"/>
      <c r="J517" s="81"/>
      <c r="K517" s="81"/>
      <c r="L517" s="81"/>
    </row>
    <row r="518" spans="6:12" ht="13.5">
      <c r="F518" s="81"/>
      <c r="G518" s="81"/>
      <c r="H518" s="81"/>
      <c r="I518" s="81"/>
      <c r="J518" s="81"/>
      <c r="K518" s="81"/>
      <c r="L518" s="81"/>
    </row>
    <row r="519" spans="6:12" ht="13.5">
      <c r="F519" s="81"/>
      <c r="G519" s="81"/>
      <c r="H519" s="81"/>
      <c r="I519" s="81"/>
      <c r="J519" s="81"/>
      <c r="K519" s="81"/>
      <c r="L519" s="81"/>
    </row>
    <row r="520" spans="6:12" ht="13.5">
      <c r="F520" s="81"/>
      <c r="G520" s="81"/>
      <c r="H520" s="81"/>
      <c r="I520" s="81"/>
      <c r="J520" s="81"/>
      <c r="K520" s="81"/>
      <c r="L520" s="81"/>
    </row>
    <row r="521" spans="6:12" ht="13.5">
      <c r="F521" s="81"/>
      <c r="G521" s="81"/>
      <c r="H521" s="81"/>
      <c r="I521" s="81"/>
      <c r="J521" s="81"/>
      <c r="K521" s="81"/>
      <c r="L521" s="81"/>
    </row>
    <row r="522" spans="6:12" ht="13.5">
      <c r="F522" s="81"/>
      <c r="G522" s="81"/>
      <c r="H522" s="81"/>
      <c r="I522" s="81"/>
      <c r="J522" s="81"/>
      <c r="K522" s="81"/>
      <c r="L522" s="81"/>
    </row>
    <row r="523" spans="6:12" ht="13.5">
      <c r="F523" s="81"/>
      <c r="G523" s="81"/>
      <c r="H523" s="81"/>
      <c r="I523" s="81"/>
      <c r="J523" s="81"/>
      <c r="K523" s="81"/>
      <c r="L523" s="81"/>
    </row>
    <row r="524" spans="6:12" ht="13.5">
      <c r="F524" s="81"/>
      <c r="G524" s="81"/>
      <c r="H524" s="81"/>
      <c r="I524" s="81"/>
      <c r="J524" s="81"/>
      <c r="K524" s="81"/>
      <c r="L524" s="81"/>
    </row>
    <row r="525" spans="6:12" ht="13.5">
      <c r="F525" s="81"/>
      <c r="G525" s="81"/>
      <c r="H525" s="81"/>
      <c r="I525" s="81"/>
      <c r="J525" s="81"/>
      <c r="K525" s="81"/>
      <c r="L525" s="81"/>
    </row>
    <row r="526" spans="6:12" ht="13.5">
      <c r="F526" s="81"/>
      <c r="G526" s="81"/>
      <c r="H526" s="81"/>
      <c r="I526" s="81"/>
      <c r="J526" s="81"/>
      <c r="K526" s="81"/>
      <c r="L526" s="81"/>
    </row>
    <row r="527" spans="6:12" ht="13.5">
      <c r="F527" s="81"/>
      <c r="G527" s="81"/>
      <c r="H527" s="81"/>
      <c r="I527" s="81"/>
      <c r="J527" s="81"/>
      <c r="K527" s="81"/>
      <c r="L527" s="81"/>
    </row>
    <row r="528" spans="6:12" ht="13.5">
      <c r="F528" s="81"/>
      <c r="G528" s="81"/>
      <c r="H528" s="81"/>
      <c r="I528" s="81"/>
      <c r="J528" s="81"/>
      <c r="K528" s="81"/>
      <c r="L528" s="81"/>
    </row>
    <row r="529" spans="6:12" ht="13.5">
      <c r="F529" s="81"/>
      <c r="G529" s="81"/>
      <c r="H529" s="81"/>
      <c r="I529" s="81"/>
      <c r="J529" s="81"/>
      <c r="K529" s="81"/>
      <c r="L529" s="81"/>
    </row>
    <row r="530" spans="6:12" ht="13.5">
      <c r="F530" s="81"/>
      <c r="G530" s="81"/>
      <c r="H530" s="81"/>
      <c r="I530" s="81"/>
      <c r="J530" s="81"/>
      <c r="K530" s="81"/>
      <c r="L530" s="81"/>
    </row>
    <row r="531" spans="6:12" ht="13.5">
      <c r="F531" s="81"/>
      <c r="G531" s="81"/>
      <c r="H531" s="81"/>
      <c r="I531" s="81"/>
      <c r="J531" s="81"/>
      <c r="K531" s="81"/>
      <c r="L531" s="81"/>
    </row>
    <row r="532" spans="6:12" ht="13.5">
      <c r="F532" s="81"/>
      <c r="G532" s="81"/>
      <c r="H532" s="81"/>
      <c r="I532" s="81"/>
      <c r="J532" s="81"/>
      <c r="K532" s="81"/>
      <c r="L532" s="81"/>
    </row>
    <row r="533" spans="6:12" ht="13.5">
      <c r="F533" s="81"/>
      <c r="G533" s="81"/>
      <c r="H533" s="81"/>
      <c r="I533" s="81"/>
      <c r="J533" s="81"/>
      <c r="K533" s="81"/>
      <c r="L533" s="81"/>
    </row>
    <row r="534" spans="6:12" ht="13.5">
      <c r="F534" s="81"/>
      <c r="G534" s="81"/>
      <c r="H534" s="81"/>
      <c r="I534" s="81"/>
      <c r="J534" s="81"/>
      <c r="K534" s="81"/>
      <c r="L534" s="81"/>
    </row>
    <row r="535" spans="6:12" ht="13.5">
      <c r="F535" s="81"/>
      <c r="G535" s="81"/>
      <c r="H535" s="81"/>
      <c r="I535" s="81"/>
      <c r="J535" s="81"/>
      <c r="K535" s="81"/>
      <c r="L535" s="81"/>
    </row>
    <row r="536" spans="6:12" ht="13.5">
      <c r="F536" s="81"/>
      <c r="G536" s="81"/>
      <c r="H536" s="81"/>
      <c r="I536" s="81"/>
      <c r="J536" s="81"/>
      <c r="K536" s="81"/>
      <c r="L536" s="81"/>
    </row>
    <row r="537" spans="6:12" ht="13.5">
      <c r="F537" s="81"/>
      <c r="G537" s="81"/>
      <c r="H537" s="81"/>
      <c r="I537" s="81"/>
      <c r="J537" s="81"/>
      <c r="K537" s="81"/>
      <c r="L537" s="81"/>
    </row>
    <row r="538" spans="6:12" ht="13.5">
      <c r="F538" s="81"/>
      <c r="G538" s="81"/>
      <c r="H538" s="81"/>
      <c r="I538" s="81"/>
      <c r="J538" s="81"/>
      <c r="K538" s="81"/>
      <c r="L538" s="81"/>
    </row>
    <row r="539" spans="6:12" ht="13.5">
      <c r="F539" s="81"/>
      <c r="G539" s="81"/>
      <c r="H539" s="81"/>
      <c r="I539" s="81"/>
      <c r="J539" s="81"/>
      <c r="K539" s="81"/>
      <c r="L539" s="81"/>
    </row>
    <row r="540" spans="6:12" ht="13.5">
      <c r="F540" s="81"/>
      <c r="G540" s="81"/>
      <c r="H540" s="81"/>
      <c r="I540" s="81"/>
      <c r="J540" s="81"/>
      <c r="K540" s="81"/>
      <c r="L540" s="81"/>
    </row>
    <row r="541" spans="6:12" ht="13.5">
      <c r="F541" s="81"/>
      <c r="G541" s="81"/>
      <c r="H541" s="81"/>
      <c r="I541" s="81"/>
      <c r="J541" s="81"/>
      <c r="K541" s="81"/>
      <c r="L541" s="81"/>
    </row>
    <row r="542" spans="6:12" ht="13.5">
      <c r="F542" s="81"/>
      <c r="G542" s="81"/>
      <c r="H542" s="81"/>
      <c r="I542" s="81"/>
      <c r="J542" s="81"/>
      <c r="K542" s="81"/>
      <c r="L542" s="81"/>
    </row>
    <row r="543" spans="6:12" ht="13.5">
      <c r="F543" s="81"/>
      <c r="G543" s="81"/>
      <c r="H543" s="81"/>
      <c r="I543" s="81"/>
      <c r="J543" s="81"/>
      <c r="K543" s="81"/>
      <c r="L543" s="81"/>
    </row>
    <row r="544" spans="6:12" ht="13.5">
      <c r="F544" s="81"/>
      <c r="G544" s="81"/>
      <c r="H544" s="81"/>
      <c r="I544" s="81"/>
      <c r="J544" s="81"/>
      <c r="K544" s="81"/>
      <c r="L544" s="81"/>
    </row>
    <row r="545" spans="6:12" ht="13.5">
      <c r="F545" s="81"/>
      <c r="G545" s="81"/>
      <c r="H545" s="81"/>
      <c r="I545" s="81"/>
      <c r="J545" s="81"/>
      <c r="K545" s="81"/>
      <c r="L545" s="81"/>
    </row>
    <row r="546" spans="6:12" ht="13.5">
      <c r="F546" s="81"/>
      <c r="G546" s="81"/>
      <c r="H546" s="81"/>
      <c r="I546" s="81"/>
      <c r="J546" s="81"/>
      <c r="K546" s="81"/>
      <c r="L546" s="81"/>
    </row>
    <row r="547" spans="6:12" ht="13.5">
      <c r="F547" s="81"/>
      <c r="G547" s="81"/>
      <c r="H547" s="81"/>
      <c r="I547" s="81"/>
      <c r="J547" s="81"/>
      <c r="K547" s="81"/>
      <c r="L547" s="81"/>
    </row>
    <row r="548" spans="6:12" ht="13.5">
      <c r="F548" s="81"/>
      <c r="G548" s="81"/>
      <c r="H548" s="81"/>
      <c r="I548" s="81"/>
      <c r="J548" s="81"/>
      <c r="K548" s="81"/>
      <c r="L548" s="81"/>
    </row>
    <row r="549" spans="6:12" ht="13.5">
      <c r="F549" s="81"/>
      <c r="G549" s="81"/>
      <c r="H549" s="81"/>
      <c r="I549" s="81"/>
      <c r="J549" s="81"/>
      <c r="K549" s="81"/>
      <c r="L549" s="81"/>
    </row>
    <row r="550" spans="6:12" ht="13.5">
      <c r="F550" s="81"/>
      <c r="G550" s="81"/>
      <c r="H550" s="81"/>
      <c r="I550" s="81"/>
      <c r="J550" s="81"/>
      <c r="K550" s="81"/>
      <c r="L550" s="81"/>
    </row>
    <row r="551" spans="6:12" ht="13.5">
      <c r="F551" s="81"/>
      <c r="G551" s="81"/>
      <c r="H551" s="81"/>
      <c r="I551" s="81"/>
      <c r="J551" s="81"/>
      <c r="K551" s="81"/>
      <c r="L551" s="81"/>
    </row>
    <row r="552" spans="6:12" ht="13.5">
      <c r="F552" s="81"/>
      <c r="G552" s="81"/>
      <c r="H552" s="81"/>
      <c r="I552" s="81"/>
      <c r="J552" s="81"/>
      <c r="K552" s="81"/>
      <c r="L552" s="81"/>
    </row>
    <row r="553" spans="6:12" ht="13.5">
      <c r="F553" s="81"/>
      <c r="G553" s="81"/>
      <c r="H553" s="81"/>
      <c r="I553" s="81"/>
      <c r="J553" s="81"/>
      <c r="K553" s="81"/>
      <c r="L553" s="81"/>
    </row>
    <row r="554" spans="6:12" ht="13.5">
      <c r="F554" s="81"/>
      <c r="G554" s="81"/>
      <c r="H554" s="81"/>
      <c r="I554" s="81"/>
      <c r="J554" s="81"/>
      <c r="K554" s="81"/>
      <c r="L554" s="81"/>
    </row>
    <row r="555" spans="6:12" ht="13.5">
      <c r="F555" s="81"/>
      <c r="G555" s="81"/>
      <c r="H555" s="81"/>
      <c r="I555" s="81"/>
      <c r="J555" s="81"/>
      <c r="K555" s="81"/>
      <c r="L555" s="81"/>
    </row>
    <row r="556" spans="6:12" ht="13.5">
      <c r="F556" s="81"/>
      <c r="G556" s="81"/>
      <c r="H556" s="81"/>
      <c r="I556" s="81"/>
      <c r="J556" s="81"/>
      <c r="K556" s="81"/>
      <c r="L556" s="81"/>
    </row>
    <row r="557" spans="6:12" ht="13.5">
      <c r="F557" s="81"/>
      <c r="G557" s="81"/>
      <c r="H557" s="81"/>
      <c r="I557" s="81"/>
      <c r="J557" s="81"/>
      <c r="K557" s="81"/>
      <c r="L557" s="81"/>
    </row>
    <row r="558" spans="6:12" ht="13.5">
      <c r="F558" s="81"/>
      <c r="G558" s="81"/>
      <c r="H558" s="81"/>
      <c r="I558" s="81"/>
      <c r="J558" s="81"/>
      <c r="K558" s="81"/>
      <c r="L558" s="81"/>
    </row>
    <row r="559" spans="6:12" ht="13.5">
      <c r="F559" s="81"/>
      <c r="G559" s="81"/>
      <c r="H559" s="81"/>
      <c r="I559" s="81"/>
      <c r="J559" s="81"/>
      <c r="K559" s="81"/>
      <c r="L559" s="81"/>
    </row>
    <row r="560" spans="6:12" ht="13.5">
      <c r="F560" s="81"/>
      <c r="G560" s="81"/>
      <c r="H560" s="81"/>
      <c r="I560" s="81"/>
      <c r="J560" s="81"/>
      <c r="K560" s="81"/>
      <c r="L560" s="81"/>
    </row>
    <row r="561" spans="6:12" ht="13.5">
      <c r="F561" s="81"/>
      <c r="G561" s="81"/>
      <c r="H561" s="81"/>
      <c r="I561" s="81"/>
      <c r="J561" s="81"/>
      <c r="K561" s="81"/>
      <c r="L561" s="81"/>
    </row>
    <row r="562" spans="6:12" ht="13.5">
      <c r="F562" s="81"/>
      <c r="G562" s="81"/>
      <c r="H562" s="81"/>
      <c r="I562" s="81"/>
      <c r="J562" s="81"/>
      <c r="K562" s="81"/>
      <c r="L562" s="81"/>
    </row>
    <row r="563" spans="6:12" ht="13.5">
      <c r="F563" s="81"/>
      <c r="G563" s="81"/>
      <c r="H563" s="81"/>
      <c r="I563" s="81"/>
      <c r="J563" s="81"/>
      <c r="K563" s="81"/>
      <c r="L563" s="81"/>
    </row>
    <row r="564" spans="6:12" ht="13.5">
      <c r="F564" s="81"/>
      <c r="G564" s="81"/>
      <c r="H564" s="81"/>
      <c r="I564" s="81"/>
      <c r="J564" s="81"/>
      <c r="K564" s="81"/>
      <c r="L564" s="81"/>
    </row>
    <row r="565" spans="6:12" ht="13.5">
      <c r="F565" s="81"/>
      <c r="G565" s="81"/>
      <c r="H565" s="81"/>
      <c r="I565" s="81"/>
      <c r="J565" s="81"/>
      <c r="K565" s="81"/>
      <c r="L565" s="81"/>
    </row>
    <row r="566" spans="6:12" ht="13.5">
      <c r="F566" s="81"/>
      <c r="G566" s="81"/>
      <c r="H566" s="81"/>
      <c r="I566" s="81"/>
      <c r="J566" s="81"/>
      <c r="K566" s="81"/>
      <c r="L566" s="81"/>
    </row>
    <row r="567" spans="6:12" ht="13.5">
      <c r="F567" s="81"/>
      <c r="G567" s="81"/>
      <c r="H567" s="81"/>
      <c r="I567" s="81"/>
      <c r="J567" s="81"/>
      <c r="K567" s="81"/>
      <c r="L567" s="81"/>
    </row>
    <row r="568" spans="6:12" ht="13.5">
      <c r="F568" s="81"/>
      <c r="G568" s="81"/>
      <c r="H568" s="81"/>
      <c r="I568" s="81"/>
      <c r="J568" s="81"/>
      <c r="K568" s="81"/>
      <c r="L568" s="81"/>
    </row>
    <row r="569" spans="6:12" ht="13.5">
      <c r="F569" s="81"/>
      <c r="G569" s="81"/>
      <c r="H569" s="81"/>
      <c r="I569" s="81"/>
      <c r="J569" s="81"/>
      <c r="K569" s="81"/>
      <c r="L569" s="81"/>
    </row>
    <row r="570" spans="6:12" ht="13.5">
      <c r="F570" s="81"/>
      <c r="G570" s="81"/>
      <c r="H570" s="81"/>
      <c r="I570" s="81"/>
      <c r="J570" s="81"/>
      <c r="K570" s="81"/>
      <c r="L570" s="81"/>
    </row>
    <row r="571" spans="6:12" ht="13.5">
      <c r="F571" s="81"/>
      <c r="G571" s="81"/>
      <c r="H571" s="81"/>
      <c r="I571" s="81"/>
      <c r="J571" s="81"/>
      <c r="K571" s="81"/>
      <c r="L571" s="81"/>
    </row>
    <row r="572" spans="6:12" ht="13.5">
      <c r="F572" s="81"/>
      <c r="G572" s="81"/>
      <c r="H572" s="81"/>
      <c r="I572" s="81"/>
      <c r="J572" s="81"/>
      <c r="K572" s="81"/>
      <c r="L572" s="81"/>
    </row>
    <row r="573" spans="6:12" ht="13.5">
      <c r="F573" s="81"/>
      <c r="G573" s="81"/>
      <c r="H573" s="81"/>
      <c r="I573" s="81"/>
      <c r="J573" s="81"/>
      <c r="K573" s="81"/>
      <c r="L573" s="81"/>
    </row>
    <row r="574" spans="6:12" ht="13.5">
      <c r="F574" s="81"/>
      <c r="G574" s="81"/>
      <c r="H574" s="81"/>
      <c r="I574" s="81"/>
      <c r="J574" s="81"/>
      <c r="K574" s="81"/>
      <c r="L574" s="81"/>
    </row>
  </sheetData>
  <printOptions/>
  <pageMargins left="0.47" right="0.2" top="0.76" bottom="0.59" header="0.21" footer="0.16"/>
  <pageSetup horizontalDpi="300" verticalDpi="300" orientation="portrait" paperSize="9" scale="85" r:id="rId1"/>
  <headerFooter alignWithMargins="0">
    <oddFooter>&amp;C&amp;"Arial Narrow,Italic"&amp;8&amp;P&amp;R&amp;"Arial Narrow,Italic"&amp;9&amp;D&amp;T</oddFooter>
  </headerFooter>
  <rowBreaks count="5" manualBreakCount="5">
    <brk id="66" max="255" man="1"/>
    <brk id="127" max="255" man="1"/>
    <brk id="187" max="255" man="1"/>
    <brk id="252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aslinda</dc:creator>
  <cp:keywords/>
  <dc:description/>
  <cp:lastModifiedBy>Manisya</cp:lastModifiedBy>
  <dcterms:created xsi:type="dcterms:W3CDTF">2001-11-23T01:17:51Z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